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196" documentId="11_4300F3288C4D92DE9A6A2E63B1EC78722D0698BE" xr6:coauthVersionLast="46" xr6:coauthVersionMax="46" xr10:uidLastSave="{C6F3CC22-DDA8-4285-BFCC-7937D89386F8}"/>
  <bookViews>
    <workbookView xWindow="-120" yWindow="-120" windowWidth="24240" windowHeight="13140" xr2:uid="{00000000-000D-0000-FFFF-FFFF00000000}"/>
  </bookViews>
  <sheets>
    <sheet name="Proposed Budget 2020-2021" sheetId="1" r:id="rId1"/>
    <sheet name="Sept" sheetId="2" r:id="rId2"/>
    <sheet name="Oct" sheetId="3" r:id="rId3"/>
    <sheet name="Nov" sheetId="4" r:id="rId4"/>
    <sheet name="Dec" sheetId="5" r:id="rId5"/>
    <sheet name="Jan" sheetId="6" r:id="rId6"/>
    <sheet name="Feb" sheetId="7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63" i="1"/>
  <c r="E41" i="1"/>
  <c r="E47" i="1"/>
  <c r="C12" i="1"/>
  <c r="C9" i="1"/>
  <c r="C13" i="1" l="1"/>
  <c r="C72" i="1" s="1"/>
  <c r="E65" i="1"/>
  <c r="E61" i="1"/>
  <c r="E56" i="1"/>
  <c r="C6" i="1"/>
  <c r="E42" i="1"/>
  <c r="E62" i="1"/>
  <c r="G62" i="1"/>
  <c r="C5" i="1"/>
  <c r="F62" i="1"/>
  <c r="B76" i="1" l="1"/>
  <c r="E68" i="1" l="1"/>
  <c r="G68" i="1" s="1"/>
  <c r="G69" i="1" s="1"/>
  <c r="E60" i="1"/>
  <c r="E59" i="1"/>
  <c r="E57" i="1"/>
  <c r="E36" i="1"/>
  <c r="E30" i="1"/>
  <c r="G1" i="2"/>
  <c r="G2" i="2" s="1"/>
  <c r="G3" i="2" s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E53" i="1" l="1"/>
  <c r="E69" i="1"/>
  <c r="E72" i="1" l="1"/>
  <c r="D65" i="1"/>
  <c r="B65" i="1"/>
  <c r="B72" i="1" s="1"/>
  <c r="G64" i="1"/>
  <c r="F63" i="1"/>
  <c r="G63" i="1"/>
  <c r="F61" i="1"/>
  <c r="G61" i="1"/>
  <c r="G60" i="1"/>
  <c r="F60" i="1"/>
  <c r="G59" i="1"/>
  <c r="F59" i="1"/>
  <c r="F58" i="1"/>
  <c r="G58" i="1"/>
  <c r="F57" i="1"/>
  <c r="G57" i="1"/>
  <c r="F56" i="1"/>
  <c r="G56" i="1"/>
  <c r="D53" i="1"/>
  <c r="B53" i="1"/>
  <c r="G52" i="1"/>
  <c r="F52" i="1"/>
  <c r="F51" i="1"/>
  <c r="G51" i="1"/>
  <c r="F50" i="1"/>
  <c r="G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F42" i="1"/>
  <c r="G42" i="1"/>
  <c r="G41" i="1"/>
  <c r="F41" i="1"/>
  <c r="G40" i="1"/>
  <c r="F40" i="1"/>
  <c r="F39" i="1"/>
  <c r="G39" i="1"/>
  <c r="G38" i="1"/>
  <c r="F38" i="1"/>
  <c r="F37" i="1"/>
  <c r="G37" i="1"/>
  <c r="F36" i="1"/>
  <c r="G36" i="1"/>
  <c r="F35" i="1"/>
  <c r="G35" i="1"/>
  <c r="G34" i="1"/>
  <c r="F34" i="1"/>
  <c r="G33" i="1"/>
  <c r="F33" i="1"/>
  <c r="G32" i="1"/>
  <c r="F32" i="1"/>
  <c r="G31" i="1"/>
  <c r="F31" i="1"/>
  <c r="G30" i="1"/>
  <c r="F30" i="1"/>
  <c r="F29" i="1"/>
  <c r="G29" i="1"/>
  <c r="D26" i="1"/>
  <c r="B26" i="1"/>
  <c r="G25" i="1"/>
  <c r="F25" i="1"/>
  <c r="G24" i="1"/>
  <c r="F24" i="1"/>
  <c r="F23" i="1"/>
  <c r="G23" i="1"/>
  <c r="F22" i="1"/>
  <c r="G22" i="1"/>
  <c r="F21" i="1"/>
  <c r="G21" i="1"/>
  <c r="F20" i="1"/>
  <c r="G20" i="1"/>
  <c r="G19" i="1"/>
  <c r="F19" i="1"/>
  <c r="G18" i="1"/>
  <c r="F18" i="1"/>
  <c r="G17" i="1"/>
  <c r="F17" i="1"/>
  <c r="G16" i="1"/>
  <c r="F16" i="1"/>
  <c r="D13" i="1"/>
  <c r="B13" i="1"/>
  <c r="F12" i="1"/>
  <c r="G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G5" i="1"/>
  <c r="G53" i="1" l="1"/>
  <c r="G13" i="1"/>
  <c r="F65" i="1"/>
  <c r="F26" i="1"/>
  <c r="F13" i="1"/>
  <c r="D72" i="1"/>
  <c r="F53" i="1"/>
  <c r="G26" i="1"/>
  <c r="G65" i="1"/>
  <c r="F72" i="1" l="1"/>
  <c r="G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6" authorId="0" shapeId="0" xr:uid="{2D284B6B-FF0F-463D-9A5C-77B5B619889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Lost check from last fiscal year-reissued so no need to count in current fiscal year</t>
        </r>
      </text>
    </comment>
  </commentList>
</comments>
</file>

<file path=xl/sharedStrings.xml><?xml version="1.0" encoding="utf-8"?>
<sst xmlns="http://schemas.openxmlformats.org/spreadsheetml/2006/main" count="219" uniqueCount="141">
  <si>
    <t>HIGHLAND ELEMENTARY PTO</t>
  </si>
  <si>
    <t>Budgeted Income</t>
  </si>
  <si>
    <t>Actual Income</t>
  </si>
  <si>
    <t>Budgeted Expense</t>
  </si>
  <si>
    <t>Actual Expense</t>
  </si>
  <si>
    <t>Budgeted Profit/(loss)</t>
  </si>
  <si>
    <t>Actual Profit/(Loss)</t>
  </si>
  <si>
    <t>Fundraisers</t>
  </si>
  <si>
    <t>high</t>
  </si>
  <si>
    <t>low</t>
  </si>
  <si>
    <t xml:space="preserve">expect profit </t>
  </si>
  <si>
    <t>Back to School Supplies</t>
  </si>
  <si>
    <t>Membership</t>
  </si>
  <si>
    <t>Contributions</t>
  </si>
  <si>
    <t>Bookfair - Fall</t>
  </si>
  <si>
    <t>Butter Braids/Cookie Dough</t>
  </si>
  <si>
    <t>Spirit Wear</t>
  </si>
  <si>
    <t>Square 1 Art</t>
  </si>
  <si>
    <t>Reward Programs</t>
  </si>
  <si>
    <t>"Fun"raisers</t>
  </si>
  <si>
    <t>low-med</t>
  </si>
  <si>
    <t>med</t>
  </si>
  <si>
    <t>expect loss or small profit</t>
  </si>
  <si>
    <t>Family Dinner Night</t>
  </si>
  <si>
    <t>Quinnipiac Hockey</t>
  </si>
  <si>
    <t>Quinnipiac Basketball</t>
  </si>
  <si>
    <t>Ice Cream Social</t>
  </si>
  <si>
    <t>Winter Ball/Spring Fling</t>
  </si>
  <si>
    <t>Cookies, Cocoa, and Ceramics</t>
  </si>
  <si>
    <t>Sixth Grade Promotion</t>
  </si>
  <si>
    <t>Fall Festival</t>
  </si>
  <si>
    <t>Sky Zone</t>
  </si>
  <si>
    <t>School Store</t>
  </si>
  <si>
    <t>Funding</t>
  </si>
  <si>
    <t>low-none</t>
  </si>
  <si>
    <t>any</t>
  </si>
  <si>
    <t>expect loss</t>
  </si>
  <si>
    <t>Gifts</t>
  </si>
  <si>
    <t>Welcome Back Highland</t>
  </si>
  <si>
    <t>Kindness Matters</t>
  </si>
  <si>
    <t>After School Clubs(incl. Running Club)</t>
  </si>
  <si>
    <t xml:space="preserve">STEM </t>
  </si>
  <si>
    <t>Movie Night/Read Aloud</t>
  </si>
  <si>
    <t>Landscaping/ Beautification</t>
  </si>
  <si>
    <t>Physical Education Enhancement/Recreation</t>
  </si>
  <si>
    <t>Mini-Grants</t>
  </si>
  <si>
    <t>Hospitality</t>
  </si>
  <si>
    <t>Community Service</t>
  </si>
  <si>
    <t>Cultural</t>
  </si>
  <si>
    <t>Veteran's Day Breakfast</t>
  </si>
  <si>
    <t>Alex's Lemonade Stand</t>
  </si>
  <si>
    <t>Highland Cares</t>
  </si>
  <si>
    <t>Career Day</t>
  </si>
  <si>
    <t>Teacher Appreciation - Fall</t>
  </si>
  <si>
    <t>Teacher Appreciation - Spring</t>
  </si>
  <si>
    <t>Visiting Author</t>
  </si>
  <si>
    <t>Field Trips</t>
  </si>
  <si>
    <t xml:space="preserve">Empower </t>
  </si>
  <si>
    <t>CHS Grad Party Donation</t>
  </si>
  <si>
    <t>CHS Scholarship</t>
  </si>
  <si>
    <t>Operations</t>
  </si>
  <si>
    <t>none</t>
  </si>
  <si>
    <t>Townwide PTA Dues</t>
  </si>
  <si>
    <t>Misc Office Supplies</t>
  </si>
  <si>
    <t>Petty Cash for All Events</t>
  </si>
  <si>
    <t>Website</t>
  </si>
  <si>
    <t>Tax Preparation</t>
  </si>
  <si>
    <t>Insurance</t>
  </si>
  <si>
    <t>Storage Unit</t>
  </si>
  <si>
    <t>Transfer from Dormant Savings Account</t>
  </si>
  <si>
    <t>Last Fiscal Year Carryover</t>
  </si>
  <si>
    <t>TOTAL INCOME</t>
  </si>
  <si>
    <t>Budget for 2020-2021</t>
  </si>
  <si>
    <t>SPED</t>
  </si>
  <si>
    <t>Beg Balance</t>
  </si>
  <si>
    <t>Debit</t>
  </si>
  <si>
    <t>Blacks Road Self Storage</t>
  </si>
  <si>
    <t>Storage Unit Rental</t>
  </si>
  <si>
    <t>ABC Printing</t>
  </si>
  <si>
    <t>Sixth Grade Promo Last Fiscal Year Carryover</t>
  </si>
  <si>
    <t>WIX.com</t>
  </si>
  <si>
    <t>Website Annual Fee</t>
  </si>
  <si>
    <t>#2475</t>
  </si>
  <si>
    <t>Jessica Rohrer</t>
  </si>
  <si>
    <t>Lost refund check from Spring dance</t>
  </si>
  <si>
    <t>#2544</t>
  </si>
  <si>
    <t>Reissue refund check from Spring dance</t>
  </si>
  <si>
    <t>Amazon</t>
  </si>
  <si>
    <t>Recess Supplies</t>
  </si>
  <si>
    <t>BJ's Wholesale</t>
  </si>
  <si>
    <t>Back to School Snack Cart</t>
  </si>
  <si>
    <t>#2545</t>
  </si>
  <si>
    <t>Kerri Banack</t>
  </si>
  <si>
    <t>Krafty Kates/Buttons/Signs (Welcome Back)</t>
  </si>
  <si>
    <t>#2546</t>
  </si>
  <si>
    <t>Budwitz &amp; Meyerjack, P.C.</t>
  </si>
  <si>
    <t>Tax Return Prep</t>
  </si>
  <si>
    <t>#2547</t>
  </si>
  <si>
    <t>Jessica Pompei</t>
  </si>
  <si>
    <t>Misc Office Supplies - File Box</t>
  </si>
  <si>
    <t xml:space="preserve">Sixth Grade Promo </t>
  </si>
  <si>
    <t>Triple Stich</t>
  </si>
  <si>
    <t>Mask bags (Welcome Back)</t>
  </si>
  <si>
    <t>Difference</t>
  </si>
  <si>
    <t>Ending Balance as of 6/26/20 (last FYE)</t>
  </si>
  <si>
    <t>Zoom</t>
  </si>
  <si>
    <t>PTO Meeting Telecom Charge</t>
  </si>
  <si>
    <t>MCM Fundraising</t>
  </si>
  <si>
    <t>Butter Braids/Cookies</t>
  </si>
  <si>
    <t>Deposit</t>
  </si>
  <si>
    <t>Various</t>
  </si>
  <si>
    <t>Membership Dues</t>
  </si>
  <si>
    <t>Educational Products Inc.</t>
  </si>
  <si>
    <t>School Supplies</t>
  </si>
  <si>
    <t>Telecom - Zoom</t>
  </si>
  <si>
    <t>Monica G Fournier 2073</t>
  </si>
  <si>
    <t>#2548</t>
  </si>
  <si>
    <t>Keri Banack</t>
  </si>
  <si>
    <t>Veterans Day</t>
  </si>
  <si>
    <t>#2549</t>
  </si>
  <si>
    <t>Arts for Learning CT</t>
  </si>
  <si>
    <t>Cultural event</t>
  </si>
  <si>
    <t>#2550</t>
  </si>
  <si>
    <t>#2551</t>
  </si>
  <si>
    <t>#2552</t>
  </si>
  <si>
    <t>Townwide PTA</t>
  </si>
  <si>
    <t>Townwide PTA fees</t>
  </si>
  <si>
    <t>#2553</t>
  </si>
  <si>
    <t>AIM</t>
  </si>
  <si>
    <t>will be offset in Nov with deposit</t>
  </si>
  <si>
    <t>Box Tops</t>
  </si>
  <si>
    <t>#2554</t>
  </si>
  <si>
    <t>Rogue Coffee Company</t>
  </si>
  <si>
    <t>Teacher Appreciation</t>
  </si>
  <si>
    <t>#2555</t>
  </si>
  <si>
    <t>#2556</t>
  </si>
  <si>
    <t>Jennifer Zebarth</t>
  </si>
  <si>
    <t>Teacher gifts</t>
  </si>
  <si>
    <t>#2257</t>
  </si>
  <si>
    <t>Karen Williams</t>
  </si>
  <si>
    <t>Ending Balance as of 2/22/21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</si>
</sst>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8" formatCode="&quot;$&quot;#,##0.00_);[Red]\(&quot;$&quot;#,##0.00\)"/>
    <numFmt numFmtId="164" formatCode="_(* #,##0.00_);_(* \(#,##0.00\);_(* \-??_);_(@_)"/>
    <numFmt numFmtId="165" formatCode="&quot;$&quot;#,##0.00"/>
    <numFmt numFmtId="166" formatCode="_(\$* #,##0_);_(\$* \(#,##0\);_(\$* \-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5" tint="0.59999389629810485"/>
        <bgColor indexed="2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EE4A7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164" fontId="3" fillId="0" borderId="0" xfId="1" applyNumberFormat="1" applyFont="1"/>
    <xf numFmtId="0" fontId="4" fillId="0" borderId="0" xfId="1" applyFont="1"/>
    <xf numFmtId="0" fontId="2" fillId="0" borderId="1" xfId="1" applyFont="1" applyBorder="1"/>
    <xf numFmtId="37" fontId="3" fillId="2" borderId="1" xfId="1" applyNumberFormat="1" applyFont="1" applyFill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37" fontId="3" fillId="0" borderId="1" xfId="1" applyNumberFormat="1" applyFont="1" applyBorder="1" applyAlignment="1">
      <alignment horizontal="center" wrapText="1"/>
    </xf>
    <xf numFmtId="0" fontId="2" fillId="0" borderId="2" xfId="1" applyFont="1" applyBorder="1"/>
    <xf numFmtId="0" fontId="3" fillId="0" borderId="3" xfId="1" applyFont="1" applyBorder="1"/>
    <xf numFmtId="37" fontId="3" fillId="2" borderId="3" xfId="1" applyNumberFormat="1" applyFont="1" applyFill="1" applyBorder="1"/>
    <xf numFmtId="37" fontId="3" fillId="0" borderId="3" xfId="1" applyNumberFormat="1" applyFont="1" applyBorder="1" applyAlignment="1">
      <alignment horizontal="right"/>
    </xf>
    <xf numFmtId="37" fontId="3" fillId="2" borderId="3" xfId="1" applyNumberFormat="1" applyFont="1" applyFill="1" applyBorder="1" applyAlignment="1">
      <alignment horizontal="right"/>
    </xf>
    <xf numFmtId="37" fontId="3" fillId="2" borderId="1" xfId="1" applyNumberFormat="1" applyFont="1" applyFill="1" applyBorder="1" applyAlignment="1">
      <alignment horizontal="right"/>
    </xf>
    <xf numFmtId="38" fontId="3" fillId="0" borderId="3" xfId="1" applyNumberFormat="1" applyFont="1" applyBorder="1" applyAlignment="1">
      <alignment horizontal="right"/>
    </xf>
    <xf numFmtId="0" fontId="3" fillId="0" borderId="1" xfId="1" applyFont="1" applyBorder="1"/>
    <xf numFmtId="37" fontId="3" fillId="2" borderId="1" xfId="1" applyNumberFormat="1" applyFont="1" applyFill="1" applyBorder="1"/>
    <xf numFmtId="37" fontId="3" fillId="0" borderId="1" xfId="1" applyNumberFormat="1" applyFont="1" applyBorder="1" applyAlignment="1">
      <alignment horizontal="right"/>
    </xf>
    <xf numFmtId="38" fontId="3" fillId="0" borderId="1" xfId="1" applyNumberFormat="1" applyFont="1" applyBorder="1" applyAlignment="1">
      <alignment horizontal="right"/>
    </xf>
    <xf numFmtId="0" fontId="3" fillId="3" borderId="1" xfId="1" applyFont="1" applyFill="1" applyBorder="1"/>
    <xf numFmtId="37" fontId="2" fillId="3" borderId="1" xfId="1" applyNumberFormat="1" applyFont="1" applyFill="1" applyBorder="1"/>
    <xf numFmtId="0" fontId="3" fillId="0" borderId="3" xfId="1" applyFont="1" applyBorder="1" applyAlignment="1">
      <alignment wrapText="1"/>
    </xf>
    <xf numFmtId="37" fontId="3" fillId="2" borderId="3" xfId="1" applyNumberFormat="1" applyFont="1" applyFill="1" applyBorder="1" applyAlignment="1"/>
    <xf numFmtId="0" fontId="3" fillId="0" borderId="1" xfId="1" applyFont="1" applyBorder="1" applyAlignment="1">
      <alignment wrapText="1"/>
    </xf>
    <xf numFmtId="37" fontId="3" fillId="2" borderId="1" xfId="1" applyNumberFormat="1" applyFont="1" applyFill="1" applyBorder="1" applyAlignment="1"/>
    <xf numFmtId="0" fontId="2" fillId="3" borderId="1" xfId="1" applyFont="1" applyFill="1" applyBorder="1" applyAlignment="1">
      <alignment wrapText="1"/>
    </xf>
    <xf numFmtId="37" fontId="2" fillId="3" borderId="1" xfId="1" applyNumberFormat="1" applyFont="1" applyFill="1" applyBorder="1" applyAlignment="1">
      <alignment wrapText="1"/>
    </xf>
    <xf numFmtId="37" fontId="2" fillId="2" borderId="1" xfId="1" applyNumberFormat="1" applyFont="1" applyFill="1" applyBorder="1" applyAlignment="1">
      <alignment horizontal="right"/>
    </xf>
    <xf numFmtId="0" fontId="2" fillId="0" borderId="0" xfId="1" applyFont="1"/>
    <xf numFmtId="37" fontId="2" fillId="0" borderId="0" xfId="1" applyNumberFormat="1" applyFont="1"/>
    <xf numFmtId="37" fontId="2" fillId="0" borderId="0" xfId="1" applyNumberFormat="1" applyFont="1" applyAlignment="1">
      <alignment horizontal="right"/>
    </xf>
    <xf numFmtId="37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37" fontId="3" fillId="0" borderId="0" xfId="1" applyNumberFormat="1" applyFont="1"/>
    <xf numFmtId="0" fontId="3" fillId="0" borderId="0" xfId="1" applyFont="1"/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10" xfId="0" applyFont="1" applyBorder="1" applyAlignment="1">
      <alignment horizontal="left"/>
    </xf>
    <xf numFmtId="165" fontId="6" fillId="0" borderId="10" xfId="0" applyNumberFormat="1" applyFont="1" applyBorder="1"/>
    <xf numFmtId="0" fontId="7" fillId="0" borderId="10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8" fontId="7" fillId="0" borderId="10" xfId="0" applyNumberFormat="1" applyFont="1" applyBorder="1"/>
    <xf numFmtId="8" fontId="7" fillId="4" borderId="0" xfId="0" applyNumberFormat="1" applyFont="1" applyFill="1"/>
    <xf numFmtId="165" fontId="6" fillId="0" borderId="10" xfId="0" applyNumberFormat="1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/>
    </xf>
    <xf numFmtId="165" fontId="6" fillId="4" borderId="10" xfId="0" applyNumberFormat="1" applyFont="1" applyFill="1" applyBorder="1" applyAlignment="1">
      <alignment vertical="center"/>
    </xf>
    <xf numFmtId="165" fontId="6" fillId="5" borderId="10" xfId="0" applyNumberFormat="1" applyFont="1" applyFill="1" applyBorder="1" applyAlignment="1">
      <alignment vertical="center"/>
    </xf>
    <xf numFmtId="0" fontId="8" fillId="0" borderId="0" xfId="0" applyFont="1"/>
    <xf numFmtId="165" fontId="6" fillId="5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65" fontId="6" fillId="6" borderId="10" xfId="0" applyNumberFormat="1" applyFont="1" applyFill="1" applyBorder="1" applyAlignment="1">
      <alignment vertical="center"/>
    </xf>
    <xf numFmtId="0" fontId="7" fillId="0" borderId="10" xfId="0" applyFont="1" applyBorder="1"/>
    <xf numFmtId="164" fontId="5" fillId="0" borderId="12" xfId="1" applyNumberFormat="1" applyFont="1" applyBorder="1" applyAlignment="1">
      <alignment horizontal="center"/>
    </xf>
    <xf numFmtId="37" fontId="5" fillId="0" borderId="12" xfId="1" applyNumberFormat="1" applyFont="1" applyBorder="1" applyAlignment="1">
      <alignment horizontal="center"/>
    </xf>
    <xf numFmtId="0" fontId="0" fillId="0" borderId="0" xfId="0" applyFill="1"/>
    <xf numFmtId="0" fontId="6" fillId="0" borderId="11" xfId="0" applyFont="1" applyBorder="1" applyAlignment="1">
      <alignment horizontal="left" vertical="center"/>
    </xf>
    <xf numFmtId="165" fontId="6" fillId="6" borderId="11" xfId="0" applyNumberFormat="1" applyFont="1" applyFill="1" applyBorder="1" applyAlignment="1">
      <alignment vertical="center"/>
    </xf>
    <xf numFmtId="166" fontId="2" fillId="0" borderId="0" xfId="1" applyNumberFormat="1" applyFont="1"/>
    <xf numFmtId="165" fontId="6" fillId="7" borderId="10" xfId="0" applyNumberFormat="1" applyFont="1" applyFill="1" applyBorder="1" applyAlignment="1">
      <alignment vertical="center"/>
    </xf>
    <xf numFmtId="165" fontId="6" fillId="7" borderId="11" xfId="0" applyNumberFormat="1" applyFont="1" applyFill="1" applyBorder="1" applyAlignment="1">
      <alignment vertical="center"/>
    </xf>
    <xf numFmtId="166" fontId="2" fillId="0" borderId="13" xfId="1" applyNumberFormat="1" applyFont="1" applyFill="1" applyBorder="1"/>
    <xf numFmtId="165" fontId="0" fillId="0" borderId="0" xfId="0" applyNumberFormat="1"/>
    <xf numFmtId="5" fontId="2" fillId="0" borderId="0" xfId="1" applyNumberFormat="1" applyFont="1" applyFill="1"/>
    <xf numFmtId="165" fontId="6" fillId="8" borderId="10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65" fontId="6" fillId="9" borderId="10" xfId="0" applyNumberFormat="1" applyFont="1" applyFill="1" applyBorder="1" applyAlignment="1">
      <alignment vertical="center"/>
    </xf>
    <xf numFmtId="165" fontId="6" fillId="10" borderId="10" xfId="0" applyNumberFormat="1" applyFont="1" applyFill="1" applyBorder="1" applyAlignment="1">
      <alignment vertical="center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37" fontId="5" fillId="0" borderId="2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165" fontId="11" fillId="11" borderId="0" xfId="0" applyNumberFormat="1" applyFont="1" applyFill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y/Desktop/PTO%20Treasurer%202019-2020/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Register 2019-2020"/>
      <sheetName val="Returned Checks"/>
      <sheetName val="Bank Rec July"/>
      <sheetName val="Bank Rec August"/>
      <sheetName val="Bank Rec September"/>
      <sheetName val="Bank Rec October"/>
      <sheetName val="Bank Rec November"/>
      <sheetName val="Bank Rec December"/>
      <sheetName val="Bank Rec January"/>
      <sheetName val="Bank Rec February"/>
      <sheetName val="Bank Rec March"/>
      <sheetName val="Bank Rec April"/>
      <sheetName val="Bank Rec May"/>
      <sheetName val="Bank Rec June"/>
    </sheetNames>
    <sheetDataSet>
      <sheetData sheetId="0" refreshError="1">
        <row r="313">
          <cell r="G313">
            <v>27021.670000000009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4"/>
  <sheetViews>
    <sheetView tabSelected="1" workbookViewId="0">
      <selection activeCell="D74" sqref="D74"/>
    </sheetView>
  </sheetViews>
  <sheetFormatPr defaultColWidth="15.5703125" defaultRowHeight="12" x14ac:dyDescent="0.2"/>
  <cols>
    <col min="1" max="1" width="40.28515625" style="2" bestFit="1" customWidth="1"/>
    <col min="2" max="7" width="10.85546875" style="2" customWidth="1"/>
    <col min="8" max="8" width="11" style="2" customWidth="1"/>
    <col min="9" max="9" width="9.28515625" style="2" customWidth="1"/>
    <col min="10" max="10" width="10" style="2" customWidth="1"/>
    <col min="11" max="26" width="8.140625" style="2" customWidth="1"/>
    <col min="27" max="256" width="15.5703125" style="2"/>
    <col min="257" max="257" width="40.28515625" style="2" bestFit="1" customWidth="1"/>
    <col min="258" max="263" width="10.85546875" style="2" customWidth="1"/>
    <col min="264" max="264" width="11" style="2" customWidth="1"/>
    <col min="265" max="265" width="9.28515625" style="2" customWidth="1"/>
    <col min="266" max="266" width="10" style="2" customWidth="1"/>
    <col min="267" max="282" width="8.140625" style="2" customWidth="1"/>
    <col min="283" max="512" width="15.5703125" style="2"/>
    <col min="513" max="513" width="40.28515625" style="2" bestFit="1" customWidth="1"/>
    <col min="514" max="519" width="10.85546875" style="2" customWidth="1"/>
    <col min="520" max="520" width="11" style="2" customWidth="1"/>
    <col min="521" max="521" width="9.28515625" style="2" customWidth="1"/>
    <col min="522" max="522" width="10" style="2" customWidth="1"/>
    <col min="523" max="538" width="8.140625" style="2" customWidth="1"/>
    <col min="539" max="768" width="15.5703125" style="2"/>
    <col min="769" max="769" width="40.28515625" style="2" bestFit="1" customWidth="1"/>
    <col min="770" max="775" width="10.85546875" style="2" customWidth="1"/>
    <col min="776" max="776" width="11" style="2" customWidth="1"/>
    <col min="777" max="777" width="9.28515625" style="2" customWidth="1"/>
    <col min="778" max="778" width="10" style="2" customWidth="1"/>
    <col min="779" max="794" width="8.140625" style="2" customWidth="1"/>
    <col min="795" max="1024" width="15.5703125" style="2"/>
    <col min="1025" max="1025" width="40.28515625" style="2" bestFit="1" customWidth="1"/>
    <col min="1026" max="1031" width="10.85546875" style="2" customWidth="1"/>
    <col min="1032" max="1032" width="11" style="2" customWidth="1"/>
    <col min="1033" max="1033" width="9.28515625" style="2" customWidth="1"/>
    <col min="1034" max="1034" width="10" style="2" customWidth="1"/>
    <col min="1035" max="1050" width="8.140625" style="2" customWidth="1"/>
    <col min="1051" max="1280" width="15.5703125" style="2"/>
    <col min="1281" max="1281" width="40.28515625" style="2" bestFit="1" customWidth="1"/>
    <col min="1282" max="1287" width="10.85546875" style="2" customWidth="1"/>
    <col min="1288" max="1288" width="11" style="2" customWidth="1"/>
    <col min="1289" max="1289" width="9.28515625" style="2" customWidth="1"/>
    <col min="1290" max="1290" width="10" style="2" customWidth="1"/>
    <col min="1291" max="1306" width="8.140625" style="2" customWidth="1"/>
    <col min="1307" max="1536" width="15.5703125" style="2"/>
    <col min="1537" max="1537" width="40.28515625" style="2" bestFit="1" customWidth="1"/>
    <col min="1538" max="1543" width="10.85546875" style="2" customWidth="1"/>
    <col min="1544" max="1544" width="11" style="2" customWidth="1"/>
    <col min="1545" max="1545" width="9.28515625" style="2" customWidth="1"/>
    <col min="1546" max="1546" width="10" style="2" customWidth="1"/>
    <col min="1547" max="1562" width="8.140625" style="2" customWidth="1"/>
    <col min="1563" max="1792" width="15.5703125" style="2"/>
    <col min="1793" max="1793" width="40.28515625" style="2" bestFit="1" customWidth="1"/>
    <col min="1794" max="1799" width="10.85546875" style="2" customWidth="1"/>
    <col min="1800" max="1800" width="11" style="2" customWidth="1"/>
    <col min="1801" max="1801" width="9.28515625" style="2" customWidth="1"/>
    <col min="1802" max="1802" width="10" style="2" customWidth="1"/>
    <col min="1803" max="1818" width="8.140625" style="2" customWidth="1"/>
    <col min="1819" max="2048" width="15.5703125" style="2"/>
    <col min="2049" max="2049" width="40.28515625" style="2" bestFit="1" customWidth="1"/>
    <col min="2050" max="2055" width="10.85546875" style="2" customWidth="1"/>
    <col min="2056" max="2056" width="11" style="2" customWidth="1"/>
    <col min="2057" max="2057" width="9.28515625" style="2" customWidth="1"/>
    <col min="2058" max="2058" width="10" style="2" customWidth="1"/>
    <col min="2059" max="2074" width="8.140625" style="2" customWidth="1"/>
    <col min="2075" max="2304" width="15.5703125" style="2"/>
    <col min="2305" max="2305" width="40.28515625" style="2" bestFit="1" customWidth="1"/>
    <col min="2306" max="2311" width="10.85546875" style="2" customWidth="1"/>
    <col min="2312" max="2312" width="11" style="2" customWidth="1"/>
    <col min="2313" max="2313" width="9.28515625" style="2" customWidth="1"/>
    <col min="2314" max="2314" width="10" style="2" customWidth="1"/>
    <col min="2315" max="2330" width="8.140625" style="2" customWidth="1"/>
    <col min="2331" max="2560" width="15.5703125" style="2"/>
    <col min="2561" max="2561" width="40.28515625" style="2" bestFit="1" customWidth="1"/>
    <col min="2562" max="2567" width="10.85546875" style="2" customWidth="1"/>
    <col min="2568" max="2568" width="11" style="2" customWidth="1"/>
    <col min="2569" max="2569" width="9.28515625" style="2" customWidth="1"/>
    <col min="2570" max="2570" width="10" style="2" customWidth="1"/>
    <col min="2571" max="2586" width="8.140625" style="2" customWidth="1"/>
    <col min="2587" max="2816" width="15.5703125" style="2"/>
    <col min="2817" max="2817" width="40.28515625" style="2" bestFit="1" customWidth="1"/>
    <col min="2818" max="2823" width="10.85546875" style="2" customWidth="1"/>
    <col min="2824" max="2824" width="11" style="2" customWidth="1"/>
    <col min="2825" max="2825" width="9.28515625" style="2" customWidth="1"/>
    <col min="2826" max="2826" width="10" style="2" customWidth="1"/>
    <col min="2827" max="2842" width="8.140625" style="2" customWidth="1"/>
    <col min="2843" max="3072" width="15.5703125" style="2"/>
    <col min="3073" max="3073" width="40.28515625" style="2" bestFit="1" customWidth="1"/>
    <col min="3074" max="3079" width="10.85546875" style="2" customWidth="1"/>
    <col min="3080" max="3080" width="11" style="2" customWidth="1"/>
    <col min="3081" max="3081" width="9.28515625" style="2" customWidth="1"/>
    <col min="3082" max="3082" width="10" style="2" customWidth="1"/>
    <col min="3083" max="3098" width="8.140625" style="2" customWidth="1"/>
    <col min="3099" max="3328" width="15.5703125" style="2"/>
    <col min="3329" max="3329" width="40.28515625" style="2" bestFit="1" customWidth="1"/>
    <col min="3330" max="3335" width="10.85546875" style="2" customWidth="1"/>
    <col min="3336" max="3336" width="11" style="2" customWidth="1"/>
    <col min="3337" max="3337" width="9.28515625" style="2" customWidth="1"/>
    <col min="3338" max="3338" width="10" style="2" customWidth="1"/>
    <col min="3339" max="3354" width="8.140625" style="2" customWidth="1"/>
    <col min="3355" max="3584" width="15.5703125" style="2"/>
    <col min="3585" max="3585" width="40.28515625" style="2" bestFit="1" customWidth="1"/>
    <col min="3586" max="3591" width="10.85546875" style="2" customWidth="1"/>
    <col min="3592" max="3592" width="11" style="2" customWidth="1"/>
    <col min="3593" max="3593" width="9.28515625" style="2" customWidth="1"/>
    <col min="3594" max="3594" width="10" style="2" customWidth="1"/>
    <col min="3595" max="3610" width="8.140625" style="2" customWidth="1"/>
    <col min="3611" max="3840" width="15.5703125" style="2"/>
    <col min="3841" max="3841" width="40.28515625" style="2" bestFit="1" customWidth="1"/>
    <col min="3842" max="3847" width="10.85546875" style="2" customWidth="1"/>
    <col min="3848" max="3848" width="11" style="2" customWidth="1"/>
    <col min="3849" max="3849" width="9.28515625" style="2" customWidth="1"/>
    <col min="3850" max="3850" width="10" style="2" customWidth="1"/>
    <col min="3851" max="3866" width="8.140625" style="2" customWidth="1"/>
    <col min="3867" max="4096" width="15.5703125" style="2"/>
    <col min="4097" max="4097" width="40.28515625" style="2" bestFit="1" customWidth="1"/>
    <col min="4098" max="4103" width="10.85546875" style="2" customWidth="1"/>
    <col min="4104" max="4104" width="11" style="2" customWidth="1"/>
    <col min="4105" max="4105" width="9.28515625" style="2" customWidth="1"/>
    <col min="4106" max="4106" width="10" style="2" customWidth="1"/>
    <col min="4107" max="4122" width="8.140625" style="2" customWidth="1"/>
    <col min="4123" max="4352" width="15.5703125" style="2"/>
    <col min="4353" max="4353" width="40.28515625" style="2" bestFit="1" customWidth="1"/>
    <col min="4354" max="4359" width="10.85546875" style="2" customWidth="1"/>
    <col min="4360" max="4360" width="11" style="2" customWidth="1"/>
    <col min="4361" max="4361" width="9.28515625" style="2" customWidth="1"/>
    <col min="4362" max="4362" width="10" style="2" customWidth="1"/>
    <col min="4363" max="4378" width="8.140625" style="2" customWidth="1"/>
    <col min="4379" max="4608" width="15.5703125" style="2"/>
    <col min="4609" max="4609" width="40.28515625" style="2" bestFit="1" customWidth="1"/>
    <col min="4610" max="4615" width="10.85546875" style="2" customWidth="1"/>
    <col min="4616" max="4616" width="11" style="2" customWidth="1"/>
    <col min="4617" max="4617" width="9.28515625" style="2" customWidth="1"/>
    <col min="4618" max="4618" width="10" style="2" customWidth="1"/>
    <col min="4619" max="4634" width="8.140625" style="2" customWidth="1"/>
    <col min="4635" max="4864" width="15.5703125" style="2"/>
    <col min="4865" max="4865" width="40.28515625" style="2" bestFit="1" customWidth="1"/>
    <col min="4866" max="4871" width="10.85546875" style="2" customWidth="1"/>
    <col min="4872" max="4872" width="11" style="2" customWidth="1"/>
    <col min="4873" max="4873" width="9.28515625" style="2" customWidth="1"/>
    <col min="4874" max="4874" width="10" style="2" customWidth="1"/>
    <col min="4875" max="4890" width="8.140625" style="2" customWidth="1"/>
    <col min="4891" max="5120" width="15.5703125" style="2"/>
    <col min="5121" max="5121" width="40.28515625" style="2" bestFit="1" customWidth="1"/>
    <col min="5122" max="5127" width="10.85546875" style="2" customWidth="1"/>
    <col min="5128" max="5128" width="11" style="2" customWidth="1"/>
    <col min="5129" max="5129" width="9.28515625" style="2" customWidth="1"/>
    <col min="5130" max="5130" width="10" style="2" customWidth="1"/>
    <col min="5131" max="5146" width="8.140625" style="2" customWidth="1"/>
    <col min="5147" max="5376" width="15.5703125" style="2"/>
    <col min="5377" max="5377" width="40.28515625" style="2" bestFit="1" customWidth="1"/>
    <col min="5378" max="5383" width="10.85546875" style="2" customWidth="1"/>
    <col min="5384" max="5384" width="11" style="2" customWidth="1"/>
    <col min="5385" max="5385" width="9.28515625" style="2" customWidth="1"/>
    <col min="5386" max="5386" width="10" style="2" customWidth="1"/>
    <col min="5387" max="5402" width="8.140625" style="2" customWidth="1"/>
    <col min="5403" max="5632" width="15.5703125" style="2"/>
    <col min="5633" max="5633" width="40.28515625" style="2" bestFit="1" customWidth="1"/>
    <col min="5634" max="5639" width="10.85546875" style="2" customWidth="1"/>
    <col min="5640" max="5640" width="11" style="2" customWidth="1"/>
    <col min="5641" max="5641" width="9.28515625" style="2" customWidth="1"/>
    <col min="5642" max="5642" width="10" style="2" customWidth="1"/>
    <col min="5643" max="5658" width="8.140625" style="2" customWidth="1"/>
    <col min="5659" max="5888" width="15.5703125" style="2"/>
    <col min="5889" max="5889" width="40.28515625" style="2" bestFit="1" customWidth="1"/>
    <col min="5890" max="5895" width="10.85546875" style="2" customWidth="1"/>
    <col min="5896" max="5896" width="11" style="2" customWidth="1"/>
    <col min="5897" max="5897" width="9.28515625" style="2" customWidth="1"/>
    <col min="5898" max="5898" width="10" style="2" customWidth="1"/>
    <col min="5899" max="5914" width="8.140625" style="2" customWidth="1"/>
    <col min="5915" max="6144" width="15.5703125" style="2"/>
    <col min="6145" max="6145" width="40.28515625" style="2" bestFit="1" customWidth="1"/>
    <col min="6146" max="6151" width="10.85546875" style="2" customWidth="1"/>
    <col min="6152" max="6152" width="11" style="2" customWidth="1"/>
    <col min="6153" max="6153" width="9.28515625" style="2" customWidth="1"/>
    <col min="6154" max="6154" width="10" style="2" customWidth="1"/>
    <col min="6155" max="6170" width="8.140625" style="2" customWidth="1"/>
    <col min="6171" max="6400" width="15.5703125" style="2"/>
    <col min="6401" max="6401" width="40.28515625" style="2" bestFit="1" customWidth="1"/>
    <col min="6402" max="6407" width="10.85546875" style="2" customWidth="1"/>
    <col min="6408" max="6408" width="11" style="2" customWidth="1"/>
    <col min="6409" max="6409" width="9.28515625" style="2" customWidth="1"/>
    <col min="6410" max="6410" width="10" style="2" customWidth="1"/>
    <col min="6411" max="6426" width="8.140625" style="2" customWidth="1"/>
    <col min="6427" max="6656" width="15.5703125" style="2"/>
    <col min="6657" max="6657" width="40.28515625" style="2" bestFit="1" customWidth="1"/>
    <col min="6658" max="6663" width="10.85546875" style="2" customWidth="1"/>
    <col min="6664" max="6664" width="11" style="2" customWidth="1"/>
    <col min="6665" max="6665" width="9.28515625" style="2" customWidth="1"/>
    <col min="6666" max="6666" width="10" style="2" customWidth="1"/>
    <col min="6667" max="6682" width="8.140625" style="2" customWidth="1"/>
    <col min="6683" max="6912" width="15.5703125" style="2"/>
    <col min="6913" max="6913" width="40.28515625" style="2" bestFit="1" customWidth="1"/>
    <col min="6914" max="6919" width="10.85546875" style="2" customWidth="1"/>
    <col min="6920" max="6920" width="11" style="2" customWidth="1"/>
    <col min="6921" max="6921" width="9.28515625" style="2" customWidth="1"/>
    <col min="6922" max="6922" width="10" style="2" customWidth="1"/>
    <col min="6923" max="6938" width="8.140625" style="2" customWidth="1"/>
    <col min="6939" max="7168" width="15.5703125" style="2"/>
    <col min="7169" max="7169" width="40.28515625" style="2" bestFit="1" customWidth="1"/>
    <col min="7170" max="7175" width="10.85546875" style="2" customWidth="1"/>
    <col min="7176" max="7176" width="11" style="2" customWidth="1"/>
    <col min="7177" max="7177" width="9.28515625" style="2" customWidth="1"/>
    <col min="7178" max="7178" width="10" style="2" customWidth="1"/>
    <col min="7179" max="7194" width="8.140625" style="2" customWidth="1"/>
    <col min="7195" max="7424" width="15.5703125" style="2"/>
    <col min="7425" max="7425" width="40.28515625" style="2" bestFit="1" customWidth="1"/>
    <col min="7426" max="7431" width="10.85546875" style="2" customWidth="1"/>
    <col min="7432" max="7432" width="11" style="2" customWidth="1"/>
    <col min="7433" max="7433" width="9.28515625" style="2" customWidth="1"/>
    <col min="7434" max="7434" width="10" style="2" customWidth="1"/>
    <col min="7435" max="7450" width="8.140625" style="2" customWidth="1"/>
    <col min="7451" max="7680" width="15.5703125" style="2"/>
    <col min="7681" max="7681" width="40.28515625" style="2" bestFit="1" customWidth="1"/>
    <col min="7682" max="7687" width="10.85546875" style="2" customWidth="1"/>
    <col min="7688" max="7688" width="11" style="2" customWidth="1"/>
    <col min="7689" max="7689" width="9.28515625" style="2" customWidth="1"/>
    <col min="7690" max="7690" width="10" style="2" customWidth="1"/>
    <col min="7691" max="7706" width="8.140625" style="2" customWidth="1"/>
    <col min="7707" max="7936" width="15.5703125" style="2"/>
    <col min="7937" max="7937" width="40.28515625" style="2" bestFit="1" customWidth="1"/>
    <col min="7938" max="7943" width="10.85546875" style="2" customWidth="1"/>
    <col min="7944" max="7944" width="11" style="2" customWidth="1"/>
    <col min="7945" max="7945" width="9.28515625" style="2" customWidth="1"/>
    <col min="7946" max="7946" width="10" style="2" customWidth="1"/>
    <col min="7947" max="7962" width="8.140625" style="2" customWidth="1"/>
    <col min="7963" max="8192" width="15.5703125" style="2"/>
    <col min="8193" max="8193" width="40.28515625" style="2" bestFit="1" customWidth="1"/>
    <col min="8194" max="8199" width="10.85546875" style="2" customWidth="1"/>
    <col min="8200" max="8200" width="11" style="2" customWidth="1"/>
    <col min="8201" max="8201" width="9.28515625" style="2" customWidth="1"/>
    <col min="8202" max="8202" width="10" style="2" customWidth="1"/>
    <col min="8203" max="8218" width="8.140625" style="2" customWidth="1"/>
    <col min="8219" max="8448" width="15.5703125" style="2"/>
    <col min="8449" max="8449" width="40.28515625" style="2" bestFit="1" customWidth="1"/>
    <col min="8450" max="8455" width="10.85546875" style="2" customWidth="1"/>
    <col min="8456" max="8456" width="11" style="2" customWidth="1"/>
    <col min="8457" max="8457" width="9.28515625" style="2" customWidth="1"/>
    <col min="8458" max="8458" width="10" style="2" customWidth="1"/>
    <col min="8459" max="8474" width="8.140625" style="2" customWidth="1"/>
    <col min="8475" max="8704" width="15.5703125" style="2"/>
    <col min="8705" max="8705" width="40.28515625" style="2" bestFit="1" customWidth="1"/>
    <col min="8706" max="8711" width="10.85546875" style="2" customWidth="1"/>
    <col min="8712" max="8712" width="11" style="2" customWidth="1"/>
    <col min="8713" max="8713" width="9.28515625" style="2" customWidth="1"/>
    <col min="8714" max="8714" width="10" style="2" customWidth="1"/>
    <col min="8715" max="8730" width="8.140625" style="2" customWidth="1"/>
    <col min="8731" max="8960" width="15.5703125" style="2"/>
    <col min="8961" max="8961" width="40.28515625" style="2" bestFit="1" customWidth="1"/>
    <col min="8962" max="8967" width="10.85546875" style="2" customWidth="1"/>
    <col min="8968" max="8968" width="11" style="2" customWidth="1"/>
    <col min="8969" max="8969" width="9.28515625" style="2" customWidth="1"/>
    <col min="8970" max="8970" width="10" style="2" customWidth="1"/>
    <col min="8971" max="8986" width="8.140625" style="2" customWidth="1"/>
    <col min="8987" max="9216" width="15.5703125" style="2"/>
    <col min="9217" max="9217" width="40.28515625" style="2" bestFit="1" customWidth="1"/>
    <col min="9218" max="9223" width="10.85546875" style="2" customWidth="1"/>
    <col min="9224" max="9224" width="11" style="2" customWidth="1"/>
    <col min="9225" max="9225" width="9.28515625" style="2" customWidth="1"/>
    <col min="9226" max="9226" width="10" style="2" customWidth="1"/>
    <col min="9227" max="9242" width="8.140625" style="2" customWidth="1"/>
    <col min="9243" max="9472" width="15.5703125" style="2"/>
    <col min="9473" max="9473" width="40.28515625" style="2" bestFit="1" customWidth="1"/>
    <col min="9474" max="9479" width="10.85546875" style="2" customWidth="1"/>
    <col min="9480" max="9480" width="11" style="2" customWidth="1"/>
    <col min="9481" max="9481" width="9.28515625" style="2" customWidth="1"/>
    <col min="9482" max="9482" width="10" style="2" customWidth="1"/>
    <col min="9483" max="9498" width="8.140625" style="2" customWidth="1"/>
    <col min="9499" max="9728" width="15.5703125" style="2"/>
    <col min="9729" max="9729" width="40.28515625" style="2" bestFit="1" customWidth="1"/>
    <col min="9730" max="9735" width="10.85546875" style="2" customWidth="1"/>
    <col min="9736" max="9736" width="11" style="2" customWidth="1"/>
    <col min="9737" max="9737" width="9.28515625" style="2" customWidth="1"/>
    <col min="9738" max="9738" width="10" style="2" customWidth="1"/>
    <col min="9739" max="9754" width="8.140625" style="2" customWidth="1"/>
    <col min="9755" max="9984" width="15.5703125" style="2"/>
    <col min="9985" max="9985" width="40.28515625" style="2" bestFit="1" customWidth="1"/>
    <col min="9986" max="9991" width="10.85546875" style="2" customWidth="1"/>
    <col min="9992" max="9992" width="11" style="2" customWidth="1"/>
    <col min="9993" max="9993" width="9.28515625" style="2" customWidth="1"/>
    <col min="9994" max="9994" width="10" style="2" customWidth="1"/>
    <col min="9995" max="10010" width="8.140625" style="2" customWidth="1"/>
    <col min="10011" max="10240" width="15.5703125" style="2"/>
    <col min="10241" max="10241" width="40.28515625" style="2" bestFit="1" customWidth="1"/>
    <col min="10242" max="10247" width="10.85546875" style="2" customWidth="1"/>
    <col min="10248" max="10248" width="11" style="2" customWidth="1"/>
    <col min="10249" max="10249" width="9.28515625" style="2" customWidth="1"/>
    <col min="10250" max="10250" width="10" style="2" customWidth="1"/>
    <col min="10251" max="10266" width="8.140625" style="2" customWidth="1"/>
    <col min="10267" max="10496" width="15.5703125" style="2"/>
    <col min="10497" max="10497" width="40.28515625" style="2" bestFit="1" customWidth="1"/>
    <col min="10498" max="10503" width="10.85546875" style="2" customWidth="1"/>
    <col min="10504" max="10504" width="11" style="2" customWidth="1"/>
    <col min="10505" max="10505" width="9.28515625" style="2" customWidth="1"/>
    <col min="10506" max="10506" width="10" style="2" customWidth="1"/>
    <col min="10507" max="10522" width="8.140625" style="2" customWidth="1"/>
    <col min="10523" max="10752" width="15.5703125" style="2"/>
    <col min="10753" max="10753" width="40.28515625" style="2" bestFit="1" customWidth="1"/>
    <col min="10754" max="10759" width="10.85546875" style="2" customWidth="1"/>
    <col min="10760" max="10760" width="11" style="2" customWidth="1"/>
    <col min="10761" max="10761" width="9.28515625" style="2" customWidth="1"/>
    <col min="10762" max="10762" width="10" style="2" customWidth="1"/>
    <col min="10763" max="10778" width="8.140625" style="2" customWidth="1"/>
    <col min="10779" max="11008" width="15.5703125" style="2"/>
    <col min="11009" max="11009" width="40.28515625" style="2" bestFit="1" customWidth="1"/>
    <col min="11010" max="11015" width="10.85546875" style="2" customWidth="1"/>
    <col min="11016" max="11016" width="11" style="2" customWidth="1"/>
    <col min="11017" max="11017" width="9.28515625" style="2" customWidth="1"/>
    <col min="11018" max="11018" width="10" style="2" customWidth="1"/>
    <col min="11019" max="11034" width="8.140625" style="2" customWidth="1"/>
    <col min="11035" max="11264" width="15.5703125" style="2"/>
    <col min="11265" max="11265" width="40.28515625" style="2" bestFit="1" customWidth="1"/>
    <col min="11266" max="11271" width="10.85546875" style="2" customWidth="1"/>
    <col min="11272" max="11272" width="11" style="2" customWidth="1"/>
    <col min="11273" max="11273" width="9.28515625" style="2" customWidth="1"/>
    <col min="11274" max="11274" width="10" style="2" customWidth="1"/>
    <col min="11275" max="11290" width="8.140625" style="2" customWidth="1"/>
    <col min="11291" max="11520" width="15.5703125" style="2"/>
    <col min="11521" max="11521" width="40.28515625" style="2" bestFit="1" customWidth="1"/>
    <col min="11522" max="11527" width="10.85546875" style="2" customWidth="1"/>
    <col min="11528" max="11528" width="11" style="2" customWidth="1"/>
    <col min="11529" max="11529" width="9.28515625" style="2" customWidth="1"/>
    <col min="11530" max="11530" width="10" style="2" customWidth="1"/>
    <col min="11531" max="11546" width="8.140625" style="2" customWidth="1"/>
    <col min="11547" max="11776" width="15.5703125" style="2"/>
    <col min="11777" max="11777" width="40.28515625" style="2" bestFit="1" customWidth="1"/>
    <col min="11778" max="11783" width="10.85546875" style="2" customWidth="1"/>
    <col min="11784" max="11784" width="11" style="2" customWidth="1"/>
    <col min="11785" max="11785" width="9.28515625" style="2" customWidth="1"/>
    <col min="11786" max="11786" width="10" style="2" customWidth="1"/>
    <col min="11787" max="11802" width="8.140625" style="2" customWidth="1"/>
    <col min="11803" max="12032" width="15.5703125" style="2"/>
    <col min="12033" max="12033" width="40.28515625" style="2" bestFit="1" customWidth="1"/>
    <col min="12034" max="12039" width="10.85546875" style="2" customWidth="1"/>
    <col min="12040" max="12040" width="11" style="2" customWidth="1"/>
    <col min="12041" max="12041" width="9.28515625" style="2" customWidth="1"/>
    <col min="12042" max="12042" width="10" style="2" customWidth="1"/>
    <col min="12043" max="12058" width="8.140625" style="2" customWidth="1"/>
    <col min="12059" max="12288" width="15.5703125" style="2"/>
    <col min="12289" max="12289" width="40.28515625" style="2" bestFit="1" customWidth="1"/>
    <col min="12290" max="12295" width="10.85546875" style="2" customWidth="1"/>
    <col min="12296" max="12296" width="11" style="2" customWidth="1"/>
    <col min="12297" max="12297" width="9.28515625" style="2" customWidth="1"/>
    <col min="12298" max="12298" width="10" style="2" customWidth="1"/>
    <col min="12299" max="12314" width="8.140625" style="2" customWidth="1"/>
    <col min="12315" max="12544" width="15.5703125" style="2"/>
    <col min="12545" max="12545" width="40.28515625" style="2" bestFit="1" customWidth="1"/>
    <col min="12546" max="12551" width="10.85546875" style="2" customWidth="1"/>
    <col min="12552" max="12552" width="11" style="2" customWidth="1"/>
    <col min="12553" max="12553" width="9.28515625" style="2" customWidth="1"/>
    <col min="12554" max="12554" width="10" style="2" customWidth="1"/>
    <col min="12555" max="12570" width="8.140625" style="2" customWidth="1"/>
    <col min="12571" max="12800" width="15.5703125" style="2"/>
    <col min="12801" max="12801" width="40.28515625" style="2" bestFit="1" customWidth="1"/>
    <col min="12802" max="12807" width="10.85546875" style="2" customWidth="1"/>
    <col min="12808" max="12808" width="11" style="2" customWidth="1"/>
    <col min="12809" max="12809" width="9.28515625" style="2" customWidth="1"/>
    <col min="12810" max="12810" width="10" style="2" customWidth="1"/>
    <col min="12811" max="12826" width="8.140625" style="2" customWidth="1"/>
    <col min="12827" max="13056" width="15.5703125" style="2"/>
    <col min="13057" max="13057" width="40.28515625" style="2" bestFit="1" customWidth="1"/>
    <col min="13058" max="13063" width="10.85546875" style="2" customWidth="1"/>
    <col min="13064" max="13064" width="11" style="2" customWidth="1"/>
    <col min="13065" max="13065" width="9.28515625" style="2" customWidth="1"/>
    <col min="13066" max="13066" width="10" style="2" customWidth="1"/>
    <col min="13067" max="13082" width="8.140625" style="2" customWidth="1"/>
    <col min="13083" max="13312" width="15.5703125" style="2"/>
    <col min="13313" max="13313" width="40.28515625" style="2" bestFit="1" customWidth="1"/>
    <col min="13314" max="13319" width="10.85546875" style="2" customWidth="1"/>
    <col min="13320" max="13320" width="11" style="2" customWidth="1"/>
    <col min="13321" max="13321" width="9.28515625" style="2" customWidth="1"/>
    <col min="13322" max="13322" width="10" style="2" customWidth="1"/>
    <col min="13323" max="13338" width="8.140625" style="2" customWidth="1"/>
    <col min="13339" max="13568" width="15.5703125" style="2"/>
    <col min="13569" max="13569" width="40.28515625" style="2" bestFit="1" customWidth="1"/>
    <col min="13570" max="13575" width="10.85546875" style="2" customWidth="1"/>
    <col min="13576" max="13576" width="11" style="2" customWidth="1"/>
    <col min="13577" max="13577" width="9.28515625" style="2" customWidth="1"/>
    <col min="13578" max="13578" width="10" style="2" customWidth="1"/>
    <col min="13579" max="13594" width="8.140625" style="2" customWidth="1"/>
    <col min="13595" max="13824" width="15.5703125" style="2"/>
    <col min="13825" max="13825" width="40.28515625" style="2" bestFit="1" customWidth="1"/>
    <col min="13826" max="13831" width="10.85546875" style="2" customWidth="1"/>
    <col min="13832" max="13832" width="11" style="2" customWidth="1"/>
    <col min="13833" max="13833" width="9.28515625" style="2" customWidth="1"/>
    <col min="13834" max="13834" width="10" style="2" customWidth="1"/>
    <col min="13835" max="13850" width="8.140625" style="2" customWidth="1"/>
    <col min="13851" max="14080" width="15.5703125" style="2"/>
    <col min="14081" max="14081" width="40.28515625" style="2" bestFit="1" customWidth="1"/>
    <col min="14082" max="14087" width="10.85546875" style="2" customWidth="1"/>
    <col min="14088" max="14088" width="11" style="2" customWidth="1"/>
    <col min="14089" max="14089" width="9.28515625" style="2" customWidth="1"/>
    <col min="14090" max="14090" width="10" style="2" customWidth="1"/>
    <col min="14091" max="14106" width="8.140625" style="2" customWidth="1"/>
    <col min="14107" max="14336" width="15.5703125" style="2"/>
    <col min="14337" max="14337" width="40.28515625" style="2" bestFit="1" customWidth="1"/>
    <col min="14338" max="14343" width="10.85546875" style="2" customWidth="1"/>
    <col min="14344" max="14344" width="11" style="2" customWidth="1"/>
    <col min="14345" max="14345" width="9.28515625" style="2" customWidth="1"/>
    <col min="14346" max="14346" width="10" style="2" customWidth="1"/>
    <col min="14347" max="14362" width="8.140625" style="2" customWidth="1"/>
    <col min="14363" max="14592" width="15.5703125" style="2"/>
    <col min="14593" max="14593" width="40.28515625" style="2" bestFit="1" customWidth="1"/>
    <col min="14594" max="14599" width="10.85546875" style="2" customWidth="1"/>
    <col min="14600" max="14600" width="11" style="2" customWidth="1"/>
    <col min="14601" max="14601" width="9.28515625" style="2" customWidth="1"/>
    <col min="14602" max="14602" width="10" style="2" customWidth="1"/>
    <col min="14603" max="14618" width="8.140625" style="2" customWidth="1"/>
    <col min="14619" max="14848" width="15.5703125" style="2"/>
    <col min="14849" max="14849" width="40.28515625" style="2" bestFit="1" customWidth="1"/>
    <col min="14850" max="14855" width="10.85546875" style="2" customWidth="1"/>
    <col min="14856" max="14856" width="11" style="2" customWidth="1"/>
    <col min="14857" max="14857" width="9.28515625" style="2" customWidth="1"/>
    <col min="14858" max="14858" width="10" style="2" customWidth="1"/>
    <col min="14859" max="14874" width="8.140625" style="2" customWidth="1"/>
    <col min="14875" max="15104" width="15.5703125" style="2"/>
    <col min="15105" max="15105" width="40.28515625" style="2" bestFit="1" customWidth="1"/>
    <col min="15106" max="15111" width="10.85546875" style="2" customWidth="1"/>
    <col min="15112" max="15112" width="11" style="2" customWidth="1"/>
    <col min="15113" max="15113" width="9.28515625" style="2" customWidth="1"/>
    <col min="15114" max="15114" width="10" style="2" customWidth="1"/>
    <col min="15115" max="15130" width="8.140625" style="2" customWidth="1"/>
    <col min="15131" max="15360" width="15.5703125" style="2"/>
    <col min="15361" max="15361" width="40.28515625" style="2" bestFit="1" customWidth="1"/>
    <col min="15362" max="15367" width="10.85546875" style="2" customWidth="1"/>
    <col min="15368" max="15368" width="11" style="2" customWidth="1"/>
    <col min="15369" max="15369" width="9.28515625" style="2" customWidth="1"/>
    <col min="15370" max="15370" width="10" style="2" customWidth="1"/>
    <col min="15371" max="15386" width="8.140625" style="2" customWidth="1"/>
    <col min="15387" max="15616" width="15.5703125" style="2"/>
    <col min="15617" max="15617" width="40.28515625" style="2" bestFit="1" customWidth="1"/>
    <col min="15618" max="15623" width="10.85546875" style="2" customWidth="1"/>
    <col min="15624" max="15624" width="11" style="2" customWidth="1"/>
    <col min="15625" max="15625" width="9.28515625" style="2" customWidth="1"/>
    <col min="15626" max="15626" width="10" style="2" customWidth="1"/>
    <col min="15627" max="15642" width="8.140625" style="2" customWidth="1"/>
    <col min="15643" max="15872" width="15.5703125" style="2"/>
    <col min="15873" max="15873" width="40.28515625" style="2" bestFit="1" customWidth="1"/>
    <col min="15874" max="15879" width="10.85546875" style="2" customWidth="1"/>
    <col min="15880" max="15880" width="11" style="2" customWidth="1"/>
    <col min="15881" max="15881" width="9.28515625" style="2" customWidth="1"/>
    <col min="15882" max="15882" width="10" style="2" customWidth="1"/>
    <col min="15883" max="15898" width="8.140625" style="2" customWidth="1"/>
    <col min="15899" max="16128" width="15.5703125" style="2"/>
    <col min="16129" max="16129" width="40.28515625" style="2" bestFit="1" customWidth="1"/>
    <col min="16130" max="16135" width="10.85546875" style="2" customWidth="1"/>
    <col min="16136" max="16136" width="11" style="2" customWidth="1"/>
    <col min="16137" max="16137" width="9.28515625" style="2" customWidth="1"/>
    <col min="16138" max="16138" width="10" style="2" customWidth="1"/>
    <col min="16139" max="16154" width="8.140625" style="2" customWidth="1"/>
    <col min="16155" max="16384" width="15.5703125" style="2"/>
  </cols>
  <sheetData>
    <row r="1" spans="1:26" ht="12.75" customHeight="1" x14ac:dyDescent="0.2">
      <c r="A1" s="70" t="s">
        <v>0</v>
      </c>
      <c r="B1" s="70"/>
      <c r="C1" s="70"/>
      <c r="D1" s="70"/>
      <c r="E1" s="70"/>
      <c r="F1" s="70"/>
      <c r="G1" s="7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70" t="s">
        <v>72</v>
      </c>
      <c r="B2" s="70"/>
      <c r="C2" s="70"/>
      <c r="D2" s="70"/>
      <c r="E2" s="70"/>
      <c r="F2" s="70"/>
      <c r="G2" s="7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 x14ac:dyDescent="0.2">
      <c r="A3" s="3"/>
      <c r="B3" s="4" t="s">
        <v>1</v>
      </c>
      <c r="C3" s="5" t="s">
        <v>2</v>
      </c>
      <c r="D3" s="6" t="s">
        <v>3</v>
      </c>
      <c r="E3" s="5" t="s">
        <v>4</v>
      </c>
      <c r="F3" s="6" t="s">
        <v>5</v>
      </c>
      <c r="G3" s="7" t="s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thickBot="1" x14ac:dyDescent="0.25">
      <c r="A4" s="8" t="s">
        <v>7</v>
      </c>
      <c r="B4" s="71" t="s">
        <v>8</v>
      </c>
      <c r="C4" s="71"/>
      <c r="D4" s="71" t="s">
        <v>9</v>
      </c>
      <c r="E4" s="71"/>
      <c r="F4" s="72" t="s">
        <v>10</v>
      </c>
      <c r="G4" s="7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9" t="s">
        <v>11</v>
      </c>
      <c r="B5" s="10">
        <v>9000</v>
      </c>
      <c r="C5" s="11">
        <f>Oct!E6</f>
        <v>1153.19</v>
      </c>
      <c r="D5" s="12">
        <v>7500</v>
      </c>
      <c r="E5" s="11"/>
      <c r="F5" s="13">
        <f t="shared" ref="F5:G12" si="0">B5-D5</f>
        <v>1500</v>
      </c>
      <c r="G5" s="14">
        <f>C5-E5</f>
        <v>1153.19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5" t="s">
        <v>12</v>
      </c>
      <c r="B6" s="16">
        <v>5500</v>
      </c>
      <c r="C6" s="17">
        <f>Oct!E5+Nov!E2+Nov!E9+Dec!E3</f>
        <v>1520</v>
      </c>
      <c r="D6" s="13">
        <v>0</v>
      </c>
      <c r="E6" s="17"/>
      <c r="F6" s="13">
        <f t="shared" si="0"/>
        <v>5500</v>
      </c>
      <c r="G6" s="18">
        <f t="shared" si="0"/>
        <v>1520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5" t="s">
        <v>13</v>
      </c>
      <c r="B7" s="16">
        <v>2000</v>
      </c>
      <c r="C7" s="17"/>
      <c r="D7" s="13">
        <v>0</v>
      </c>
      <c r="E7" s="17"/>
      <c r="F7" s="13">
        <f t="shared" si="0"/>
        <v>2000</v>
      </c>
      <c r="G7" s="18">
        <f t="shared" si="0"/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5" t="s">
        <v>14</v>
      </c>
      <c r="B8" s="16">
        <v>12000</v>
      </c>
      <c r="C8" s="17"/>
      <c r="D8" s="13">
        <v>9000</v>
      </c>
      <c r="E8" s="17"/>
      <c r="F8" s="13">
        <f t="shared" si="0"/>
        <v>3000</v>
      </c>
      <c r="G8" s="18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5" t="s">
        <v>15</v>
      </c>
      <c r="B9" s="16">
        <v>7000</v>
      </c>
      <c r="C9" s="17">
        <f>Nov!E3+Nov!E8-Oct!F3-Oct!F7</f>
        <v>1965.3</v>
      </c>
      <c r="D9" s="13">
        <v>4000</v>
      </c>
      <c r="E9" s="17"/>
      <c r="F9" s="13">
        <f t="shared" si="0"/>
        <v>3000</v>
      </c>
      <c r="G9" s="18">
        <f t="shared" si="0"/>
        <v>1965.3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5" t="s">
        <v>16</v>
      </c>
      <c r="B10" s="16">
        <v>2000</v>
      </c>
      <c r="C10" s="17"/>
      <c r="D10" s="13">
        <v>1500</v>
      </c>
      <c r="E10" s="17"/>
      <c r="F10" s="13">
        <f t="shared" si="0"/>
        <v>500</v>
      </c>
      <c r="G10" s="18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5" t="s">
        <v>17</v>
      </c>
      <c r="B11" s="16">
        <v>1000</v>
      </c>
      <c r="C11" s="17"/>
      <c r="D11" s="13">
        <v>0</v>
      </c>
      <c r="E11" s="17"/>
      <c r="F11" s="13">
        <f t="shared" si="0"/>
        <v>1000</v>
      </c>
      <c r="G11" s="18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5" t="s">
        <v>18</v>
      </c>
      <c r="B12" s="16">
        <v>3000</v>
      </c>
      <c r="C12" s="17">
        <f>Feb!E2</f>
        <v>47.8</v>
      </c>
      <c r="D12" s="13">
        <v>0</v>
      </c>
      <c r="E12" s="17"/>
      <c r="F12" s="13">
        <f t="shared" si="0"/>
        <v>3000</v>
      </c>
      <c r="G12" s="18">
        <f t="shared" si="0"/>
        <v>47.8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9"/>
      <c r="B13" s="20">
        <f t="shared" ref="B13:F13" si="1">SUM(B5:B12)</f>
        <v>41500</v>
      </c>
      <c r="C13" s="20">
        <f>SUM(C5:C12)</f>
        <v>4686.29</v>
      </c>
      <c r="D13" s="20">
        <f t="shared" si="1"/>
        <v>22000</v>
      </c>
      <c r="E13" s="20"/>
      <c r="F13" s="20">
        <f t="shared" si="1"/>
        <v>19500</v>
      </c>
      <c r="G13" s="20">
        <f>SUM(G5:G12)</f>
        <v>4686.29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69"/>
      <c r="B14" s="69"/>
      <c r="C14" s="69"/>
      <c r="D14" s="69"/>
      <c r="E14" s="69"/>
      <c r="F14" s="69"/>
      <c r="G14" s="6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thickBot="1" x14ac:dyDescent="0.25">
      <c r="A15" s="8" t="s">
        <v>19</v>
      </c>
      <c r="B15" s="71" t="s">
        <v>20</v>
      </c>
      <c r="C15" s="71"/>
      <c r="D15" s="71" t="s">
        <v>21</v>
      </c>
      <c r="E15" s="71"/>
      <c r="F15" s="72" t="s">
        <v>22</v>
      </c>
      <c r="G15" s="7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5" t="s">
        <v>23</v>
      </c>
      <c r="B16" s="16">
        <v>2000</v>
      </c>
      <c r="C16" s="17"/>
      <c r="D16" s="13">
        <v>900</v>
      </c>
      <c r="E16" s="17"/>
      <c r="F16" s="12">
        <f t="shared" ref="F16:G25" si="2">B16-D16</f>
        <v>1100</v>
      </c>
      <c r="G16" s="18">
        <f t="shared" si="2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5" t="s">
        <v>24</v>
      </c>
      <c r="B17" s="16">
        <v>2000</v>
      </c>
      <c r="C17" s="17"/>
      <c r="D17" s="13">
        <v>1000</v>
      </c>
      <c r="E17" s="17"/>
      <c r="F17" s="12">
        <f t="shared" si="2"/>
        <v>1000</v>
      </c>
      <c r="G17" s="18">
        <f t="shared" si="2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5" t="s">
        <v>25</v>
      </c>
      <c r="B18" s="16">
        <v>200</v>
      </c>
      <c r="C18" s="17"/>
      <c r="D18" s="13">
        <v>100</v>
      </c>
      <c r="E18" s="17"/>
      <c r="F18" s="12">
        <f>B18-D18</f>
        <v>100</v>
      </c>
      <c r="G18" s="18">
        <f>C18-E18</f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5" t="s">
        <v>26</v>
      </c>
      <c r="B19" s="16">
        <v>1800</v>
      </c>
      <c r="C19" s="17"/>
      <c r="D19" s="13">
        <v>600</v>
      </c>
      <c r="E19" s="17"/>
      <c r="F19" s="12">
        <f t="shared" si="2"/>
        <v>1200</v>
      </c>
      <c r="G19" s="18">
        <f t="shared" si="2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5" t="s">
        <v>27</v>
      </c>
      <c r="B20" s="16">
        <v>7000</v>
      </c>
      <c r="C20" s="17"/>
      <c r="D20" s="13">
        <v>3500</v>
      </c>
      <c r="E20" s="17"/>
      <c r="F20" s="12">
        <f t="shared" si="2"/>
        <v>3500</v>
      </c>
      <c r="G20" s="18">
        <f t="shared" si="2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5" t="s">
        <v>28</v>
      </c>
      <c r="B21" s="16">
        <v>3000</v>
      </c>
      <c r="C21" s="17"/>
      <c r="D21" s="13">
        <v>300</v>
      </c>
      <c r="E21" s="17"/>
      <c r="F21" s="12">
        <f t="shared" si="2"/>
        <v>2700</v>
      </c>
      <c r="G21" s="18">
        <f>C21-E21</f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5" t="s">
        <v>29</v>
      </c>
      <c r="B22" s="16">
        <v>3000</v>
      </c>
      <c r="C22" s="17"/>
      <c r="D22" s="13">
        <v>4000</v>
      </c>
      <c r="E22" s="17"/>
      <c r="F22" s="13">
        <f>B22-D22</f>
        <v>-1000</v>
      </c>
      <c r="G22" s="18">
        <f>C22-E22</f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5" t="s">
        <v>30</v>
      </c>
      <c r="B23" s="16">
        <v>4000</v>
      </c>
      <c r="C23" s="17"/>
      <c r="D23" s="13">
        <v>2000</v>
      </c>
      <c r="E23" s="17"/>
      <c r="F23" s="12">
        <f t="shared" si="2"/>
        <v>2000</v>
      </c>
      <c r="G23" s="18">
        <f t="shared" si="2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5" t="s">
        <v>31</v>
      </c>
      <c r="B24" s="16">
        <v>1000</v>
      </c>
      <c r="C24" s="17"/>
      <c r="D24" s="13">
        <v>0</v>
      </c>
      <c r="E24" s="17"/>
      <c r="F24" s="12">
        <f t="shared" si="2"/>
        <v>1000</v>
      </c>
      <c r="G24" s="18">
        <f t="shared" si="2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5" t="s">
        <v>32</v>
      </c>
      <c r="B25" s="16">
        <v>2000</v>
      </c>
      <c r="C25" s="17"/>
      <c r="D25" s="13">
        <v>1500</v>
      </c>
      <c r="E25" s="17"/>
      <c r="F25" s="12">
        <f t="shared" si="2"/>
        <v>500</v>
      </c>
      <c r="G25" s="18">
        <f t="shared" si="2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9"/>
      <c r="B26" s="20">
        <f t="shared" ref="B26:G26" si="3">SUM(B16:B25)</f>
        <v>26000</v>
      </c>
      <c r="C26" s="20"/>
      <c r="D26" s="20">
        <f t="shared" si="3"/>
        <v>13900</v>
      </c>
      <c r="E26" s="20"/>
      <c r="F26" s="20">
        <f t="shared" si="3"/>
        <v>12100</v>
      </c>
      <c r="G26" s="20">
        <f t="shared" si="3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69"/>
      <c r="B27" s="69"/>
      <c r="C27" s="69"/>
      <c r="D27" s="69"/>
      <c r="E27" s="69"/>
      <c r="F27" s="69"/>
      <c r="G27" s="6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thickBot="1" x14ac:dyDescent="0.25">
      <c r="A28" s="8" t="s">
        <v>33</v>
      </c>
      <c r="B28" s="71" t="s">
        <v>34</v>
      </c>
      <c r="C28" s="71"/>
      <c r="D28" s="71" t="s">
        <v>35</v>
      </c>
      <c r="E28" s="71"/>
      <c r="F28" s="72" t="s">
        <v>36</v>
      </c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1" t="s">
        <v>37</v>
      </c>
      <c r="B29" s="22">
        <v>0</v>
      </c>
      <c r="C29" s="11"/>
      <c r="D29" s="12">
        <v>400</v>
      </c>
      <c r="E29" s="11">
        <f>Feb!F5+Feb!F6</f>
        <v>245</v>
      </c>
      <c r="F29" s="13">
        <f t="shared" ref="F29:G44" si="4">B29-D29</f>
        <v>-400</v>
      </c>
      <c r="G29" s="14">
        <f t="shared" si="4"/>
        <v>-245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1" t="s">
        <v>38</v>
      </c>
      <c r="B30" s="22">
        <v>0</v>
      </c>
      <c r="C30" s="11"/>
      <c r="D30" s="12">
        <v>1500</v>
      </c>
      <c r="E30" s="11">
        <f>Sept!F9+Sept!F11+Sept!F13+Sept!F16</f>
        <v>2666.52</v>
      </c>
      <c r="F30" s="13">
        <f t="shared" si="4"/>
        <v>-1500</v>
      </c>
      <c r="G30" s="14">
        <f t="shared" si="4"/>
        <v>-2666.52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1" t="s">
        <v>39</v>
      </c>
      <c r="B31" s="22">
        <v>0</v>
      </c>
      <c r="C31" s="11"/>
      <c r="D31" s="12">
        <v>500</v>
      </c>
      <c r="E31" s="11"/>
      <c r="F31" s="13">
        <f t="shared" si="4"/>
        <v>-500</v>
      </c>
      <c r="G31" s="14">
        <f t="shared" si="4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1" t="s">
        <v>40</v>
      </c>
      <c r="B32" s="22">
        <v>1300</v>
      </c>
      <c r="C32" s="11"/>
      <c r="D32" s="12">
        <v>1300</v>
      </c>
      <c r="E32" s="11"/>
      <c r="F32" s="13">
        <f t="shared" si="4"/>
        <v>0</v>
      </c>
      <c r="G32" s="14">
        <f>C32-E32</f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1" t="s">
        <v>41</v>
      </c>
      <c r="B33" s="22">
        <v>4500</v>
      </c>
      <c r="C33" s="11"/>
      <c r="D33" s="12">
        <v>5500</v>
      </c>
      <c r="E33" s="11"/>
      <c r="F33" s="13">
        <f t="shared" si="4"/>
        <v>-1000</v>
      </c>
      <c r="G33" s="14">
        <f>C33-E33</f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1" t="s">
        <v>42</v>
      </c>
      <c r="B34" s="22">
        <v>0</v>
      </c>
      <c r="C34" s="11"/>
      <c r="D34" s="12">
        <v>300</v>
      </c>
      <c r="E34" s="11"/>
      <c r="F34" s="13">
        <f t="shared" si="4"/>
        <v>-300</v>
      </c>
      <c r="G34" s="14">
        <f>C34-E34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3" t="s">
        <v>43</v>
      </c>
      <c r="B35" s="24">
        <v>0</v>
      </c>
      <c r="C35" s="17"/>
      <c r="D35" s="13">
        <v>1000</v>
      </c>
      <c r="E35" s="17"/>
      <c r="F35" s="13">
        <f t="shared" si="4"/>
        <v>-1000</v>
      </c>
      <c r="G35" s="18">
        <f t="shared" si="4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23" t="s">
        <v>44</v>
      </c>
      <c r="B36" s="24">
        <v>0</v>
      </c>
      <c r="C36" s="17"/>
      <c r="D36" s="13">
        <v>500</v>
      </c>
      <c r="E36" s="17">
        <f>Sept!F8+Sept!F12</f>
        <v>319.23</v>
      </c>
      <c r="F36" s="13">
        <f t="shared" si="4"/>
        <v>-500</v>
      </c>
      <c r="G36" s="18">
        <f>C36-E36</f>
        <v>-319.23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5" t="s">
        <v>45</v>
      </c>
      <c r="B37" s="16">
        <v>0</v>
      </c>
      <c r="C37" s="17"/>
      <c r="D37" s="13">
        <v>3000</v>
      </c>
      <c r="E37" s="17"/>
      <c r="F37" s="13">
        <f t="shared" si="4"/>
        <v>-3000</v>
      </c>
      <c r="G37" s="18">
        <f t="shared" si="4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5" t="s">
        <v>46</v>
      </c>
      <c r="B38" s="16">
        <v>0</v>
      </c>
      <c r="C38" s="17"/>
      <c r="D38" s="13">
        <v>250</v>
      </c>
      <c r="E38" s="17"/>
      <c r="F38" s="13">
        <f t="shared" si="4"/>
        <v>-250</v>
      </c>
      <c r="G38" s="18">
        <f t="shared" si="4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5" t="s">
        <v>73</v>
      </c>
      <c r="B39" s="16">
        <v>0</v>
      </c>
      <c r="C39" s="17"/>
      <c r="D39" s="13">
        <v>2000</v>
      </c>
      <c r="E39" s="17"/>
      <c r="F39" s="13">
        <f t="shared" si="4"/>
        <v>-2000</v>
      </c>
      <c r="G39" s="18">
        <f t="shared" si="4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5" t="s">
        <v>47</v>
      </c>
      <c r="B40" s="16">
        <v>0</v>
      </c>
      <c r="C40" s="17"/>
      <c r="D40" s="13">
        <v>0</v>
      </c>
      <c r="E40" s="17"/>
      <c r="F40" s="13">
        <f t="shared" si="4"/>
        <v>0</v>
      </c>
      <c r="G40" s="18">
        <f t="shared" si="4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5" t="s">
        <v>48</v>
      </c>
      <c r="B41" s="16">
        <v>0</v>
      </c>
      <c r="C41" s="17"/>
      <c r="D41" s="13">
        <v>4400</v>
      </c>
      <c r="E41" s="17">
        <f>+Nov!F5+Nov!F6+Nov!F7+Feb!F4</f>
        <v>1765</v>
      </c>
      <c r="F41" s="13">
        <f t="shared" si="4"/>
        <v>-4400</v>
      </c>
      <c r="G41" s="18">
        <f t="shared" si="4"/>
        <v>-1765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5" t="s">
        <v>49</v>
      </c>
      <c r="B42" s="16">
        <v>0</v>
      </c>
      <c r="C42" s="17"/>
      <c r="D42" s="13">
        <v>500</v>
      </c>
      <c r="E42" s="17">
        <f>Nov!F4</f>
        <v>365.71</v>
      </c>
      <c r="F42" s="13">
        <f t="shared" si="4"/>
        <v>-500</v>
      </c>
      <c r="G42" s="18">
        <f t="shared" si="4"/>
        <v>-365.71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5" t="s">
        <v>50</v>
      </c>
      <c r="B43" s="16">
        <v>0</v>
      </c>
      <c r="C43" s="17"/>
      <c r="D43" s="13">
        <v>350</v>
      </c>
      <c r="E43" s="17"/>
      <c r="F43" s="13">
        <f t="shared" si="4"/>
        <v>-350</v>
      </c>
      <c r="G43" s="18">
        <f t="shared" si="4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5" t="s">
        <v>51</v>
      </c>
      <c r="B44" s="16">
        <v>0</v>
      </c>
      <c r="C44" s="17"/>
      <c r="D44" s="13">
        <v>3000</v>
      </c>
      <c r="E44" s="17"/>
      <c r="F44" s="13">
        <f t="shared" si="4"/>
        <v>-3000</v>
      </c>
      <c r="G44" s="18">
        <f t="shared" si="4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5" t="s">
        <v>52</v>
      </c>
      <c r="B45" s="16">
        <v>0</v>
      </c>
      <c r="C45" s="17"/>
      <c r="D45" s="13">
        <v>500</v>
      </c>
      <c r="E45" s="17"/>
      <c r="F45" s="13">
        <f t="shared" ref="F45:G52" si="5">B45-D45</f>
        <v>-500</v>
      </c>
      <c r="G45" s="18">
        <f t="shared" si="5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5" t="s">
        <v>53</v>
      </c>
      <c r="B46" s="16">
        <v>0</v>
      </c>
      <c r="C46" s="17"/>
      <c r="D46" s="13">
        <v>1000</v>
      </c>
      <c r="E46" s="17"/>
      <c r="F46" s="13">
        <f t="shared" si="5"/>
        <v>-1000</v>
      </c>
      <c r="G46" s="18">
        <f t="shared" si="5"/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5" t="s">
        <v>54</v>
      </c>
      <c r="B47" s="16">
        <v>0</v>
      </c>
      <c r="C47" s="17"/>
      <c r="D47" s="13">
        <v>1500</v>
      </c>
      <c r="E47" s="17">
        <f>Feb!F3</f>
        <v>200</v>
      </c>
      <c r="F47" s="13">
        <f t="shared" si="5"/>
        <v>-1500</v>
      </c>
      <c r="G47" s="18">
        <f t="shared" si="5"/>
        <v>-200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5" t="s">
        <v>55</v>
      </c>
      <c r="B48" s="16">
        <v>500</v>
      </c>
      <c r="C48" s="17"/>
      <c r="D48" s="13">
        <v>4000</v>
      </c>
      <c r="E48" s="17"/>
      <c r="F48" s="13">
        <f t="shared" si="5"/>
        <v>-3500</v>
      </c>
      <c r="G48" s="18">
        <f t="shared" si="5"/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5" t="s">
        <v>56</v>
      </c>
      <c r="B49" s="16">
        <v>0</v>
      </c>
      <c r="C49" s="17"/>
      <c r="D49" s="13">
        <v>8000</v>
      </c>
      <c r="E49" s="17"/>
      <c r="F49" s="13">
        <f t="shared" si="5"/>
        <v>-8000</v>
      </c>
      <c r="G49" s="18">
        <f t="shared" si="5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9" t="s">
        <v>57</v>
      </c>
      <c r="B50" s="10">
        <v>0</v>
      </c>
      <c r="C50" s="11"/>
      <c r="D50" s="12">
        <v>2000</v>
      </c>
      <c r="E50" s="11"/>
      <c r="F50" s="13">
        <f t="shared" si="5"/>
        <v>-2000</v>
      </c>
      <c r="G50" s="14">
        <f>C50-E50</f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9" t="s">
        <v>58</v>
      </c>
      <c r="B51" s="10">
        <v>0</v>
      </c>
      <c r="C51" s="11"/>
      <c r="D51" s="12">
        <v>100</v>
      </c>
      <c r="E51" s="11"/>
      <c r="F51" s="13">
        <f t="shared" si="5"/>
        <v>-100</v>
      </c>
      <c r="G51" s="14">
        <f t="shared" si="5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3" t="s">
        <v>59</v>
      </c>
      <c r="B52" s="24">
        <v>0</v>
      </c>
      <c r="C52" s="17"/>
      <c r="D52" s="13">
        <v>500</v>
      </c>
      <c r="E52" s="17"/>
      <c r="F52" s="13">
        <f t="shared" si="5"/>
        <v>-500</v>
      </c>
      <c r="G52" s="14">
        <f t="shared" si="5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25"/>
      <c r="B53" s="26">
        <f t="shared" ref="B53:F53" si="6">SUM(B29:B52)</f>
        <v>6300</v>
      </c>
      <c r="C53" s="26"/>
      <c r="D53" s="26">
        <f t="shared" si="6"/>
        <v>42100</v>
      </c>
      <c r="E53" s="26">
        <f>SUM(E29:E52)</f>
        <v>5561.46</v>
      </c>
      <c r="F53" s="26">
        <f t="shared" si="6"/>
        <v>-35800</v>
      </c>
      <c r="G53" s="26">
        <f>SUM(G29:G52)</f>
        <v>-5561.46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69"/>
      <c r="B54" s="69"/>
      <c r="C54" s="69"/>
      <c r="D54" s="69"/>
      <c r="E54" s="69"/>
      <c r="F54" s="69"/>
      <c r="G54" s="6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thickBot="1" x14ac:dyDescent="0.25">
      <c r="A55" s="8" t="s">
        <v>60</v>
      </c>
      <c r="B55" s="71" t="s">
        <v>61</v>
      </c>
      <c r="C55" s="71"/>
      <c r="D55" s="71" t="s">
        <v>35</v>
      </c>
      <c r="E55" s="71"/>
      <c r="F55" s="72" t="s">
        <v>36</v>
      </c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5" t="s">
        <v>62</v>
      </c>
      <c r="B56" s="16">
        <v>0</v>
      </c>
      <c r="C56" s="17"/>
      <c r="D56" s="13">
        <v>150</v>
      </c>
      <c r="E56" s="17">
        <f>Dec!F1</f>
        <v>150</v>
      </c>
      <c r="F56" s="12">
        <f t="shared" ref="F56:G63" si="7">B56-D56</f>
        <v>-150</v>
      </c>
      <c r="G56" s="18">
        <f t="shared" si="7"/>
        <v>-150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5" t="s">
        <v>63</v>
      </c>
      <c r="B57" s="16">
        <v>0</v>
      </c>
      <c r="C57" s="17"/>
      <c r="D57" s="13">
        <v>200</v>
      </c>
      <c r="E57" s="17">
        <f>Sept!F15</f>
        <v>9.51</v>
      </c>
      <c r="F57" s="13">
        <f t="shared" si="7"/>
        <v>-200</v>
      </c>
      <c r="G57" s="18">
        <f t="shared" si="7"/>
        <v>-9.51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5" t="s">
        <v>64</v>
      </c>
      <c r="B58" s="16">
        <v>300</v>
      </c>
      <c r="C58" s="17"/>
      <c r="D58" s="13">
        <v>300</v>
      </c>
      <c r="E58" s="17"/>
      <c r="F58" s="13">
        <f>B58-D58</f>
        <v>0</v>
      </c>
      <c r="G58" s="18">
        <f>C58-E58</f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5" t="s">
        <v>65</v>
      </c>
      <c r="B59" s="16">
        <v>0</v>
      </c>
      <c r="C59" s="17"/>
      <c r="D59" s="13">
        <v>200</v>
      </c>
      <c r="E59" s="17">
        <f>Sept!F5</f>
        <v>52.11</v>
      </c>
      <c r="F59" s="13">
        <f t="shared" si="7"/>
        <v>-200</v>
      </c>
      <c r="G59" s="18">
        <f t="shared" si="7"/>
        <v>-52.11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5" t="s">
        <v>66</v>
      </c>
      <c r="B60" s="16">
        <v>0</v>
      </c>
      <c r="C60" s="17"/>
      <c r="D60" s="13">
        <v>500</v>
      </c>
      <c r="E60" s="17">
        <f>Sept!F14</f>
        <v>400</v>
      </c>
      <c r="F60" s="13">
        <f>B60-D60</f>
        <v>-500</v>
      </c>
      <c r="G60" s="18">
        <f>C60-E60</f>
        <v>-400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5" t="s">
        <v>67</v>
      </c>
      <c r="B61" s="16">
        <v>0</v>
      </c>
      <c r="C61" s="17"/>
      <c r="D61" s="13">
        <v>500</v>
      </c>
      <c r="E61" s="17">
        <f>Jan!F2</f>
        <v>440</v>
      </c>
      <c r="F61" s="13">
        <f t="shared" si="7"/>
        <v>-500</v>
      </c>
      <c r="G61" s="18">
        <f t="shared" si="7"/>
        <v>-440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5" t="s">
        <v>114</v>
      </c>
      <c r="B62" s="16">
        <v>0</v>
      </c>
      <c r="C62" s="17"/>
      <c r="D62" s="13">
        <v>0</v>
      </c>
      <c r="E62" s="17">
        <f>Oct!F1+Oct!F4+Nov!F10+Dec!F4+Jan!F3</f>
        <v>79.75</v>
      </c>
      <c r="F62" s="13">
        <f t="shared" si="7"/>
        <v>0</v>
      </c>
      <c r="G62" s="18">
        <f t="shared" si="7"/>
        <v>-79.75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5" t="s">
        <v>68</v>
      </c>
      <c r="B63" s="16">
        <v>0</v>
      </c>
      <c r="C63" s="17"/>
      <c r="D63" s="13">
        <v>1200</v>
      </c>
      <c r="E63" s="17">
        <f>Sept!F2+Sept!F4+Sept!F10+Oct!F2+Nov!F1+Dec!F2+Jan!F1+Feb!F1</f>
        <v>791.92</v>
      </c>
      <c r="F63" s="13">
        <f t="shared" si="7"/>
        <v>-1200</v>
      </c>
      <c r="G63" s="18">
        <f>C63-E63</f>
        <v>-791.92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5" t="s">
        <v>69</v>
      </c>
      <c r="B64" s="16">
        <v>0</v>
      </c>
      <c r="C64" s="17"/>
      <c r="D64" s="13">
        <v>0</v>
      </c>
      <c r="E64" s="17"/>
      <c r="F64" s="13">
        <v>0</v>
      </c>
      <c r="G64" s="18">
        <f>C64-E64</f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9"/>
      <c r="B65" s="20">
        <f t="shared" ref="B65:G65" si="8">SUM(B56:B64)</f>
        <v>300</v>
      </c>
      <c r="C65" s="20"/>
      <c r="D65" s="20">
        <f t="shared" si="8"/>
        <v>3050</v>
      </c>
      <c r="E65" s="20">
        <f>SUM(E56:E64)</f>
        <v>1923.29</v>
      </c>
      <c r="F65" s="20">
        <f t="shared" si="8"/>
        <v>-2750</v>
      </c>
      <c r="G65" s="20">
        <f t="shared" si="8"/>
        <v>-1923.29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77"/>
      <c r="B66" s="78"/>
      <c r="C66" s="78"/>
      <c r="D66" s="78"/>
      <c r="E66" s="78"/>
      <c r="F66" s="78"/>
      <c r="G66" s="7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thickBot="1" x14ac:dyDescent="0.25">
      <c r="A67" s="8" t="s">
        <v>70</v>
      </c>
      <c r="B67" s="71"/>
      <c r="C67" s="71"/>
      <c r="D67" s="71"/>
      <c r="E67" s="71"/>
      <c r="F67" s="72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thickBot="1" x14ac:dyDescent="0.25">
      <c r="A68" s="42" t="s">
        <v>100</v>
      </c>
      <c r="B68" s="54"/>
      <c r="C68" s="54"/>
      <c r="D68" s="54"/>
      <c r="E68" s="54">
        <f>Sept!F3</f>
        <v>934</v>
      </c>
      <c r="F68" s="55"/>
      <c r="G68" s="55">
        <f>C68-E68</f>
        <v>-934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9"/>
      <c r="B69" s="20"/>
      <c r="C69" s="20"/>
      <c r="D69" s="20"/>
      <c r="E69" s="20">
        <f>SUM(E68)</f>
        <v>934</v>
      </c>
      <c r="F69" s="20"/>
      <c r="G69" s="20">
        <f>SUM(G68)</f>
        <v>-934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73"/>
      <c r="B70" s="74"/>
      <c r="C70" s="74"/>
      <c r="D70" s="74"/>
      <c r="E70" s="74"/>
      <c r="F70" s="74"/>
      <c r="G70" s="7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75"/>
      <c r="B71" s="76"/>
      <c r="C71" s="76"/>
      <c r="D71" s="76"/>
      <c r="E71" s="76"/>
      <c r="F71" s="76"/>
      <c r="G71" s="7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3" t="s">
        <v>71</v>
      </c>
      <c r="B72" s="27">
        <f>B13+B26+B53+B65+B69</f>
        <v>74100</v>
      </c>
      <c r="C72" s="27">
        <f>C13+C26+C53+C65+C69</f>
        <v>4686.29</v>
      </c>
      <c r="D72" s="27">
        <f t="shared" ref="D72:G72" si="9">D13+D26+D53+D65+D69</f>
        <v>81050</v>
      </c>
      <c r="E72" s="27">
        <f>E13+E26+E53+E65+E69</f>
        <v>8418.75</v>
      </c>
      <c r="F72" s="27">
        <f t="shared" si="9"/>
        <v>-6950</v>
      </c>
      <c r="G72" s="27">
        <f t="shared" si="9"/>
        <v>-3732.46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28"/>
      <c r="B73" s="29"/>
      <c r="C73" s="30"/>
      <c r="D73" s="30"/>
      <c r="E73" s="30"/>
      <c r="F73" s="30"/>
      <c r="G73" s="3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28" t="s">
        <v>104</v>
      </c>
      <c r="B74" s="62">
        <v>27022</v>
      </c>
      <c r="C74" s="32"/>
      <c r="D74" s="32"/>
      <c r="E74" s="32"/>
      <c r="F74" s="32"/>
      <c r="G74" s="3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28" t="s">
        <v>140</v>
      </c>
      <c r="B75" s="64">
        <v>23289.21</v>
      </c>
      <c r="C75" s="32"/>
      <c r="D75" s="32"/>
      <c r="E75" s="32"/>
      <c r="F75" s="32"/>
      <c r="G75" s="3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28" t="s">
        <v>103</v>
      </c>
      <c r="B76" s="59">
        <f>B74-B75</f>
        <v>3732.7900000000009</v>
      </c>
      <c r="C76" s="32"/>
      <c r="D76" s="32"/>
      <c r="E76" s="32"/>
      <c r="F76" s="32"/>
      <c r="G76" s="3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34"/>
      <c r="B77" s="33"/>
      <c r="C77" s="32"/>
      <c r="D77" s="32"/>
      <c r="E77" s="32"/>
      <c r="F77" s="32"/>
      <c r="G77" s="3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34"/>
      <c r="B78" s="33"/>
      <c r="C78" s="32"/>
      <c r="D78" s="32"/>
      <c r="E78" s="32"/>
      <c r="F78" s="32"/>
      <c r="G78" s="3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34"/>
      <c r="B79" s="33"/>
      <c r="C79" s="32"/>
      <c r="D79" s="32"/>
      <c r="E79" s="32"/>
      <c r="F79" s="32"/>
      <c r="G79" s="3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34"/>
      <c r="B80" s="33"/>
      <c r="C80" s="32"/>
      <c r="D80" s="32"/>
      <c r="E80" s="32"/>
      <c r="F80" s="32"/>
      <c r="G80" s="3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34"/>
      <c r="B81" s="33"/>
      <c r="C81" s="32"/>
      <c r="D81" s="32"/>
      <c r="E81" s="32"/>
      <c r="F81" s="32"/>
      <c r="G81" s="3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34"/>
      <c r="B82" s="33"/>
      <c r="C82" s="32"/>
      <c r="D82" s="32"/>
      <c r="E82" s="32"/>
      <c r="F82" s="32"/>
      <c r="G82" s="3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34"/>
      <c r="B83" s="33"/>
      <c r="C83" s="32"/>
      <c r="D83" s="32"/>
      <c r="E83" s="32"/>
      <c r="F83" s="32"/>
      <c r="G83" s="3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34"/>
      <c r="B84" s="33"/>
      <c r="C84" s="32"/>
      <c r="D84" s="32"/>
      <c r="E84" s="32"/>
      <c r="F84" s="32"/>
      <c r="G84" s="3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34"/>
      <c r="B85" s="33"/>
      <c r="C85" s="32"/>
      <c r="D85" s="32"/>
      <c r="E85" s="32"/>
      <c r="F85" s="32"/>
      <c r="G85" s="3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34"/>
      <c r="B86" s="33"/>
      <c r="C86" s="32"/>
      <c r="D86" s="32"/>
      <c r="E86" s="32"/>
      <c r="F86" s="32"/>
      <c r="G86" s="3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34"/>
      <c r="B87" s="33"/>
      <c r="C87" s="32"/>
      <c r="D87" s="32"/>
      <c r="E87" s="32"/>
      <c r="F87" s="32"/>
      <c r="G87" s="3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34"/>
      <c r="B88" s="33"/>
      <c r="C88" s="32"/>
      <c r="D88" s="32"/>
      <c r="E88" s="32"/>
      <c r="F88" s="32"/>
      <c r="G88" s="3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34"/>
      <c r="B89" s="33"/>
      <c r="C89" s="32"/>
      <c r="D89" s="32"/>
      <c r="E89" s="32"/>
      <c r="F89" s="32"/>
      <c r="G89" s="3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34"/>
      <c r="B90" s="33"/>
      <c r="C90" s="32"/>
      <c r="D90" s="32"/>
      <c r="E90" s="32"/>
      <c r="F90" s="32"/>
      <c r="G90" s="3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34"/>
      <c r="B91" s="33"/>
      <c r="C91" s="32"/>
      <c r="D91" s="32"/>
      <c r="E91" s="32"/>
      <c r="F91" s="32"/>
      <c r="G91" s="3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34"/>
      <c r="B92" s="33"/>
      <c r="C92" s="32"/>
      <c r="D92" s="32"/>
      <c r="E92" s="32"/>
      <c r="F92" s="32"/>
      <c r="G92" s="3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34"/>
      <c r="B93" s="33"/>
      <c r="C93" s="32"/>
      <c r="D93" s="32"/>
      <c r="E93" s="32"/>
      <c r="F93" s="32"/>
      <c r="G93" s="3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34"/>
      <c r="B94" s="33"/>
      <c r="C94" s="32"/>
      <c r="D94" s="32"/>
      <c r="E94" s="32"/>
      <c r="F94" s="32"/>
      <c r="G94" s="3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34"/>
      <c r="B95" s="33"/>
      <c r="C95" s="32"/>
      <c r="D95" s="32"/>
      <c r="E95" s="32"/>
      <c r="F95" s="32"/>
      <c r="G95" s="3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34"/>
      <c r="B96" s="33"/>
      <c r="C96" s="32"/>
      <c r="D96" s="32"/>
      <c r="E96" s="32"/>
      <c r="F96" s="32"/>
      <c r="G96" s="3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34"/>
      <c r="B97" s="33"/>
      <c r="C97" s="32"/>
      <c r="D97" s="32"/>
      <c r="E97" s="32"/>
      <c r="F97" s="32"/>
      <c r="G97" s="3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34"/>
      <c r="B98" s="33"/>
      <c r="C98" s="32"/>
      <c r="D98" s="32"/>
      <c r="E98" s="32"/>
      <c r="F98" s="32"/>
      <c r="G98" s="3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34"/>
      <c r="B99" s="33"/>
      <c r="C99" s="32"/>
      <c r="D99" s="32"/>
      <c r="E99" s="32"/>
      <c r="F99" s="32"/>
      <c r="G99" s="3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34"/>
      <c r="B100" s="33"/>
      <c r="C100" s="32"/>
      <c r="D100" s="32"/>
      <c r="E100" s="32"/>
      <c r="F100" s="32"/>
      <c r="G100" s="3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34"/>
      <c r="B101" s="33"/>
      <c r="C101" s="32"/>
      <c r="D101" s="32"/>
      <c r="E101" s="32"/>
      <c r="F101" s="32"/>
      <c r="G101" s="3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34"/>
      <c r="B102" s="33"/>
      <c r="C102" s="32"/>
      <c r="D102" s="32"/>
      <c r="E102" s="32"/>
      <c r="F102" s="32"/>
      <c r="G102" s="3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34"/>
      <c r="B103" s="33"/>
      <c r="C103" s="32"/>
      <c r="D103" s="32"/>
      <c r="E103" s="32"/>
      <c r="F103" s="32"/>
      <c r="G103" s="3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34"/>
      <c r="B104" s="33"/>
      <c r="C104" s="32"/>
      <c r="D104" s="32"/>
      <c r="E104" s="32"/>
      <c r="F104" s="32"/>
      <c r="G104" s="3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34"/>
      <c r="B105" s="33"/>
      <c r="C105" s="32"/>
      <c r="D105" s="32"/>
      <c r="E105" s="32"/>
      <c r="F105" s="32"/>
      <c r="G105" s="3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34"/>
      <c r="B106" s="33"/>
      <c r="C106" s="32"/>
      <c r="D106" s="32"/>
      <c r="E106" s="32"/>
      <c r="F106" s="32"/>
      <c r="G106" s="3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34"/>
      <c r="B107" s="33"/>
      <c r="C107" s="32"/>
      <c r="D107" s="32"/>
      <c r="E107" s="32"/>
      <c r="F107" s="32"/>
      <c r="G107" s="3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34"/>
      <c r="B108" s="33"/>
      <c r="C108" s="32"/>
      <c r="D108" s="32"/>
      <c r="E108" s="32"/>
      <c r="F108" s="32"/>
      <c r="G108" s="3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34"/>
      <c r="B109" s="33"/>
      <c r="C109" s="32"/>
      <c r="D109" s="32"/>
      <c r="E109" s="32"/>
      <c r="F109" s="32"/>
      <c r="G109" s="3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34"/>
      <c r="B110" s="33"/>
      <c r="C110" s="32"/>
      <c r="D110" s="32"/>
      <c r="E110" s="32"/>
      <c r="F110" s="32"/>
      <c r="G110" s="3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34"/>
      <c r="B111" s="33"/>
      <c r="C111" s="32"/>
      <c r="D111" s="32"/>
      <c r="E111" s="32"/>
      <c r="F111" s="32"/>
      <c r="G111" s="3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34"/>
      <c r="B112" s="33"/>
      <c r="C112" s="32"/>
      <c r="D112" s="32"/>
      <c r="E112" s="32"/>
      <c r="F112" s="32"/>
      <c r="G112" s="3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34"/>
      <c r="B113" s="33"/>
      <c r="C113" s="32"/>
      <c r="D113" s="32"/>
      <c r="E113" s="32"/>
      <c r="F113" s="32"/>
      <c r="G113" s="3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34"/>
      <c r="B114" s="33"/>
      <c r="C114" s="32"/>
      <c r="D114" s="32"/>
      <c r="E114" s="32"/>
      <c r="F114" s="32"/>
      <c r="G114" s="3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34"/>
      <c r="B115" s="33"/>
      <c r="C115" s="32"/>
      <c r="D115" s="32"/>
      <c r="E115" s="32"/>
      <c r="F115" s="32"/>
      <c r="G115" s="3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34"/>
      <c r="B116" s="33"/>
      <c r="C116" s="32"/>
      <c r="D116" s="32"/>
      <c r="E116" s="32"/>
      <c r="F116" s="32"/>
      <c r="G116" s="3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34"/>
      <c r="B117" s="33"/>
      <c r="C117" s="32"/>
      <c r="D117" s="32"/>
      <c r="E117" s="32"/>
      <c r="F117" s="32"/>
      <c r="G117" s="3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34"/>
      <c r="B118" s="33"/>
      <c r="C118" s="32"/>
      <c r="D118" s="32"/>
      <c r="E118" s="32"/>
      <c r="F118" s="32"/>
      <c r="G118" s="3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34"/>
      <c r="B119" s="33"/>
      <c r="C119" s="32"/>
      <c r="D119" s="32"/>
      <c r="E119" s="32"/>
      <c r="F119" s="32"/>
      <c r="G119" s="3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34"/>
      <c r="B120" s="33"/>
      <c r="C120" s="32"/>
      <c r="D120" s="32"/>
      <c r="E120" s="32"/>
      <c r="F120" s="32"/>
      <c r="G120" s="3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34"/>
      <c r="B121" s="33"/>
      <c r="C121" s="32"/>
      <c r="D121" s="32"/>
      <c r="E121" s="32"/>
      <c r="F121" s="32"/>
      <c r="G121" s="3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34"/>
      <c r="B122" s="33"/>
      <c r="C122" s="32"/>
      <c r="D122" s="32"/>
      <c r="E122" s="32"/>
      <c r="F122" s="32"/>
      <c r="G122" s="3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34"/>
      <c r="B123" s="33"/>
      <c r="C123" s="32"/>
      <c r="D123" s="32"/>
      <c r="E123" s="32"/>
      <c r="F123" s="32"/>
      <c r="G123" s="3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34"/>
      <c r="B124" s="33"/>
      <c r="C124" s="32"/>
      <c r="D124" s="32"/>
      <c r="E124" s="32"/>
      <c r="F124" s="32"/>
      <c r="G124" s="3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34"/>
      <c r="B125" s="33"/>
      <c r="C125" s="32"/>
      <c r="D125" s="32"/>
      <c r="E125" s="32"/>
      <c r="F125" s="32"/>
      <c r="G125" s="3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34"/>
      <c r="B126" s="33"/>
      <c r="C126" s="32"/>
      <c r="D126" s="32"/>
      <c r="E126" s="32"/>
      <c r="F126" s="32"/>
      <c r="G126" s="3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34"/>
      <c r="B127" s="33"/>
      <c r="C127" s="32"/>
      <c r="D127" s="32"/>
      <c r="E127" s="32"/>
      <c r="F127" s="32"/>
      <c r="G127" s="3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34"/>
      <c r="B128" s="33"/>
      <c r="C128" s="32"/>
      <c r="D128" s="32"/>
      <c r="E128" s="32"/>
      <c r="F128" s="32"/>
      <c r="G128" s="3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34"/>
      <c r="B129" s="33"/>
      <c r="C129" s="32"/>
      <c r="D129" s="32"/>
      <c r="E129" s="32"/>
      <c r="F129" s="32"/>
      <c r="G129" s="3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34"/>
      <c r="B130" s="33"/>
      <c r="C130" s="32"/>
      <c r="D130" s="32"/>
      <c r="E130" s="32"/>
      <c r="F130" s="32"/>
      <c r="G130" s="3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34"/>
      <c r="B131" s="33"/>
      <c r="C131" s="32"/>
      <c r="D131" s="32"/>
      <c r="E131" s="32"/>
      <c r="F131" s="32"/>
      <c r="G131" s="3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34"/>
      <c r="B132" s="33"/>
      <c r="C132" s="32"/>
      <c r="D132" s="32"/>
      <c r="E132" s="32"/>
      <c r="F132" s="32"/>
      <c r="G132" s="3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34"/>
      <c r="B133" s="33"/>
      <c r="C133" s="32"/>
      <c r="D133" s="32"/>
      <c r="E133" s="32"/>
      <c r="F133" s="32"/>
      <c r="G133" s="3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34"/>
      <c r="B134" s="33"/>
      <c r="C134" s="32"/>
      <c r="D134" s="32"/>
      <c r="E134" s="32"/>
      <c r="F134" s="32"/>
      <c r="G134" s="3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34"/>
      <c r="B135" s="33"/>
      <c r="C135" s="32"/>
      <c r="D135" s="32"/>
      <c r="E135" s="32"/>
      <c r="F135" s="32"/>
      <c r="G135" s="3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34"/>
      <c r="B136" s="33"/>
      <c r="C136" s="32"/>
      <c r="D136" s="32"/>
      <c r="E136" s="32"/>
      <c r="F136" s="32"/>
      <c r="G136" s="3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34"/>
      <c r="B137" s="33"/>
      <c r="C137" s="32"/>
      <c r="D137" s="32"/>
      <c r="E137" s="32"/>
      <c r="F137" s="32"/>
      <c r="G137" s="3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34"/>
      <c r="B138" s="33"/>
      <c r="C138" s="32"/>
      <c r="D138" s="32"/>
      <c r="E138" s="32"/>
      <c r="F138" s="32"/>
      <c r="G138" s="3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34"/>
      <c r="B139" s="33"/>
      <c r="C139" s="32"/>
      <c r="D139" s="32"/>
      <c r="E139" s="32"/>
      <c r="F139" s="32"/>
      <c r="G139" s="3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34"/>
      <c r="B140" s="33"/>
      <c r="C140" s="32"/>
      <c r="D140" s="32"/>
      <c r="E140" s="32"/>
      <c r="F140" s="32"/>
      <c r="G140" s="3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34"/>
      <c r="B141" s="33"/>
      <c r="C141" s="32"/>
      <c r="D141" s="32"/>
      <c r="E141" s="32"/>
      <c r="F141" s="32"/>
      <c r="G141" s="3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34"/>
      <c r="B142" s="33"/>
      <c r="C142" s="32"/>
      <c r="D142" s="32"/>
      <c r="E142" s="32"/>
      <c r="F142" s="32"/>
      <c r="G142" s="3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34"/>
      <c r="B143" s="33"/>
      <c r="C143" s="32"/>
      <c r="D143" s="32"/>
      <c r="E143" s="32"/>
      <c r="F143" s="32"/>
      <c r="G143" s="3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34"/>
      <c r="B144" s="33"/>
      <c r="C144" s="32"/>
      <c r="D144" s="32"/>
      <c r="E144" s="32"/>
      <c r="F144" s="32"/>
      <c r="G144" s="3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34"/>
      <c r="B145" s="33"/>
      <c r="C145" s="32"/>
      <c r="D145" s="32"/>
      <c r="E145" s="32"/>
      <c r="F145" s="32"/>
      <c r="G145" s="3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34"/>
      <c r="B146" s="33"/>
      <c r="C146" s="32"/>
      <c r="D146" s="32"/>
      <c r="E146" s="32"/>
      <c r="F146" s="32"/>
      <c r="G146" s="3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34"/>
      <c r="B147" s="33"/>
      <c r="C147" s="32"/>
      <c r="D147" s="32"/>
      <c r="E147" s="32"/>
      <c r="F147" s="32"/>
      <c r="G147" s="3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34"/>
      <c r="B148" s="33"/>
      <c r="C148" s="32"/>
      <c r="D148" s="32"/>
      <c r="E148" s="32"/>
      <c r="F148" s="32"/>
      <c r="G148" s="3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34"/>
      <c r="B149" s="33"/>
      <c r="C149" s="32"/>
      <c r="D149" s="32"/>
      <c r="E149" s="32"/>
      <c r="F149" s="32"/>
      <c r="G149" s="3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34"/>
      <c r="B150" s="33"/>
      <c r="C150" s="32"/>
      <c r="D150" s="32"/>
      <c r="E150" s="32"/>
      <c r="F150" s="32"/>
      <c r="G150" s="3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34"/>
      <c r="B151" s="33"/>
      <c r="C151" s="32"/>
      <c r="D151" s="32"/>
      <c r="E151" s="32"/>
      <c r="F151" s="32"/>
      <c r="G151" s="3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34"/>
      <c r="B152" s="33"/>
      <c r="C152" s="32"/>
      <c r="D152" s="32"/>
      <c r="E152" s="32"/>
      <c r="F152" s="32"/>
      <c r="G152" s="3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34"/>
      <c r="B153" s="33"/>
      <c r="C153" s="32"/>
      <c r="D153" s="32"/>
      <c r="E153" s="32"/>
      <c r="F153" s="32"/>
      <c r="G153" s="3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34"/>
      <c r="B154" s="33"/>
      <c r="C154" s="32"/>
      <c r="D154" s="32"/>
      <c r="E154" s="32"/>
      <c r="F154" s="32"/>
      <c r="G154" s="3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34"/>
      <c r="B155" s="33"/>
      <c r="C155" s="32"/>
      <c r="D155" s="32"/>
      <c r="E155" s="32"/>
      <c r="F155" s="32"/>
      <c r="G155" s="3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34"/>
      <c r="B156" s="33"/>
      <c r="C156" s="32"/>
      <c r="D156" s="32"/>
      <c r="E156" s="32"/>
      <c r="F156" s="32"/>
      <c r="G156" s="3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34"/>
      <c r="B157" s="33"/>
      <c r="C157" s="32"/>
      <c r="D157" s="32"/>
      <c r="E157" s="32"/>
      <c r="F157" s="32"/>
      <c r="G157" s="3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34"/>
      <c r="B158" s="33"/>
      <c r="C158" s="32"/>
      <c r="D158" s="32"/>
      <c r="E158" s="32"/>
      <c r="F158" s="32"/>
      <c r="G158" s="3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34"/>
      <c r="B159" s="33"/>
      <c r="C159" s="32"/>
      <c r="D159" s="32"/>
      <c r="E159" s="32"/>
      <c r="F159" s="32"/>
      <c r="G159" s="3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34"/>
      <c r="B160" s="33"/>
      <c r="C160" s="32"/>
      <c r="D160" s="32"/>
      <c r="E160" s="32"/>
      <c r="F160" s="32"/>
      <c r="G160" s="3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34"/>
      <c r="B161" s="33"/>
      <c r="C161" s="32"/>
      <c r="D161" s="32"/>
      <c r="E161" s="32"/>
      <c r="F161" s="32"/>
      <c r="G161" s="3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34"/>
      <c r="B162" s="33"/>
      <c r="C162" s="32"/>
      <c r="D162" s="32"/>
      <c r="E162" s="32"/>
      <c r="F162" s="32"/>
      <c r="G162" s="3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34"/>
      <c r="B163" s="33"/>
      <c r="C163" s="32"/>
      <c r="D163" s="32"/>
      <c r="E163" s="32"/>
      <c r="F163" s="32"/>
      <c r="G163" s="3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34"/>
      <c r="B164" s="33"/>
      <c r="C164" s="32"/>
      <c r="D164" s="32"/>
      <c r="E164" s="32"/>
      <c r="F164" s="32"/>
      <c r="G164" s="3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34"/>
      <c r="B165" s="33"/>
      <c r="C165" s="32"/>
      <c r="D165" s="32"/>
      <c r="E165" s="32"/>
      <c r="F165" s="32"/>
      <c r="G165" s="3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34"/>
      <c r="B166" s="33"/>
      <c r="C166" s="32"/>
      <c r="D166" s="32"/>
      <c r="E166" s="32"/>
      <c r="F166" s="32"/>
      <c r="G166" s="3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34"/>
      <c r="B167" s="33"/>
      <c r="C167" s="32"/>
      <c r="D167" s="32"/>
      <c r="E167" s="32"/>
      <c r="F167" s="32"/>
      <c r="G167" s="3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34"/>
      <c r="B168" s="33"/>
      <c r="C168" s="32"/>
      <c r="D168" s="32"/>
      <c r="E168" s="32"/>
      <c r="F168" s="32"/>
      <c r="G168" s="3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34"/>
      <c r="B169" s="33"/>
      <c r="C169" s="32"/>
      <c r="D169" s="32"/>
      <c r="E169" s="32"/>
      <c r="F169" s="32"/>
      <c r="G169" s="3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34"/>
      <c r="B170" s="33"/>
      <c r="C170" s="32"/>
      <c r="D170" s="32"/>
      <c r="E170" s="32"/>
      <c r="F170" s="32"/>
      <c r="G170" s="3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34"/>
      <c r="B171" s="33"/>
      <c r="C171" s="32"/>
      <c r="D171" s="32"/>
      <c r="E171" s="32"/>
      <c r="F171" s="32"/>
      <c r="G171" s="3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34"/>
      <c r="B172" s="33"/>
      <c r="C172" s="32"/>
      <c r="D172" s="32"/>
      <c r="E172" s="32"/>
      <c r="F172" s="32"/>
      <c r="G172" s="3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34"/>
      <c r="B173" s="33"/>
      <c r="C173" s="32"/>
      <c r="D173" s="32"/>
      <c r="E173" s="32"/>
      <c r="F173" s="32"/>
      <c r="G173" s="3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34"/>
      <c r="B174" s="33"/>
      <c r="C174" s="32"/>
      <c r="D174" s="32"/>
      <c r="E174" s="32"/>
      <c r="F174" s="32"/>
      <c r="G174" s="3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34"/>
      <c r="B175" s="33"/>
      <c r="C175" s="32"/>
      <c r="D175" s="32"/>
      <c r="E175" s="32"/>
      <c r="F175" s="32"/>
      <c r="G175" s="3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34"/>
      <c r="B176" s="33"/>
      <c r="C176" s="32"/>
      <c r="D176" s="32"/>
      <c r="E176" s="32"/>
      <c r="F176" s="32"/>
      <c r="G176" s="3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34"/>
      <c r="B177" s="33"/>
      <c r="C177" s="32"/>
      <c r="D177" s="32"/>
      <c r="E177" s="32"/>
      <c r="F177" s="32"/>
      <c r="G177" s="3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34"/>
      <c r="B178" s="33"/>
      <c r="C178" s="32"/>
      <c r="D178" s="32"/>
      <c r="E178" s="32"/>
      <c r="F178" s="32"/>
      <c r="G178" s="3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34"/>
      <c r="B179" s="33"/>
      <c r="C179" s="32"/>
      <c r="D179" s="32"/>
      <c r="E179" s="32"/>
      <c r="F179" s="32"/>
      <c r="G179" s="3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34"/>
      <c r="B180" s="33"/>
      <c r="C180" s="32"/>
      <c r="D180" s="32"/>
      <c r="E180" s="32"/>
      <c r="F180" s="32"/>
      <c r="G180" s="3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34"/>
      <c r="B181" s="33"/>
      <c r="C181" s="32"/>
      <c r="D181" s="32"/>
      <c r="E181" s="32"/>
      <c r="F181" s="32"/>
      <c r="G181" s="3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34"/>
      <c r="B182" s="33"/>
      <c r="C182" s="32"/>
      <c r="D182" s="32"/>
      <c r="E182" s="32"/>
      <c r="F182" s="32"/>
      <c r="G182" s="3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34"/>
      <c r="B183" s="33"/>
      <c r="C183" s="32"/>
      <c r="D183" s="32"/>
      <c r="E183" s="32"/>
      <c r="F183" s="32"/>
      <c r="G183" s="3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34"/>
      <c r="B184" s="33"/>
      <c r="C184" s="32"/>
      <c r="D184" s="32"/>
      <c r="E184" s="32"/>
      <c r="F184" s="32"/>
      <c r="G184" s="3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34"/>
      <c r="B185" s="33"/>
      <c r="C185" s="32"/>
      <c r="D185" s="32"/>
      <c r="E185" s="32"/>
      <c r="F185" s="32"/>
      <c r="G185" s="3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34"/>
      <c r="B186" s="33"/>
      <c r="C186" s="32"/>
      <c r="D186" s="32"/>
      <c r="E186" s="32"/>
      <c r="F186" s="32"/>
      <c r="G186" s="3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34"/>
      <c r="B187" s="33"/>
      <c r="C187" s="32"/>
      <c r="D187" s="32"/>
      <c r="E187" s="32"/>
      <c r="F187" s="32"/>
      <c r="G187" s="3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34"/>
      <c r="B188" s="33"/>
      <c r="C188" s="32"/>
      <c r="D188" s="32"/>
      <c r="E188" s="32"/>
      <c r="F188" s="32"/>
      <c r="G188" s="3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34"/>
      <c r="B189" s="33"/>
      <c r="C189" s="32"/>
      <c r="D189" s="32"/>
      <c r="E189" s="32"/>
      <c r="F189" s="32"/>
      <c r="G189" s="3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34"/>
      <c r="B190" s="33"/>
      <c r="C190" s="32"/>
      <c r="D190" s="32"/>
      <c r="E190" s="32"/>
      <c r="F190" s="32"/>
      <c r="G190" s="3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34"/>
      <c r="B191" s="33"/>
      <c r="C191" s="32"/>
      <c r="D191" s="32"/>
      <c r="E191" s="32"/>
      <c r="F191" s="32"/>
      <c r="G191" s="3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34"/>
      <c r="B192" s="33"/>
      <c r="C192" s="32"/>
      <c r="D192" s="32"/>
      <c r="E192" s="32"/>
      <c r="F192" s="32"/>
      <c r="G192" s="3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34"/>
      <c r="B193" s="33"/>
      <c r="C193" s="32"/>
      <c r="D193" s="32"/>
      <c r="E193" s="32"/>
      <c r="F193" s="32"/>
      <c r="G193" s="3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34"/>
      <c r="B194" s="33"/>
      <c r="C194" s="32"/>
      <c r="D194" s="32"/>
      <c r="E194" s="32"/>
      <c r="F194" s="32"/>
      <c r="G194" s="3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34"/>
      <c r="B195" s="33"/>
      <c r="C195" s="32"/>
      <c r="D195" s="32"/>
      <c r="E195" s="32"/>
      <c r="F195" s="32"/>
      <c r="G195" s="3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34"/>
      <c r="B196" s="33"/>
      <c r="C196" s="32"/>
      <c r="D196" s="32"/>
      <c r="E196" s="32"/>
      <c r="F196" s="32"/>
      <c r="G196" s="3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34"/>
      <c r="B197" s="33"/>
      <c r="C197" s="32"/>
      <c r="D197" s="32"/>
      <c r="E197" s="32"/>
      <c r="F197" s="32"/>
      <c r="G197" s="3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34"/>
      <c r="B198" s="33"/>
      <c r="C198" s="32"/>
      <c r="D198" s="32"/>
      <c r="E198" s="32"/>
      <c r="F198" s="32"/>
      <c r="G198" s="3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34"/>
      <c r="B199" s="33"/>
      <c r="C199" s="32"/>
      <c r="D199" s="32"/>
      <c r="E199" s="32"/>
      <c r="F199" s="32"/>
      <c r="G199" s="3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34"/>
      <c r="B200" s="33"/>
      <c r="C200" s="32"/>
      <c r="D200" s="32"/>
      <c r="E200" s="32"/>
      <c r="F200" s="32"/>
      <c r="G200" s="3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/>
    <row r="202" spans="1:26" ht="12.75" customHeight="1" x14ac:dyDescent="0.2"/>
    <row r="203" spans="1:26" ht="12.75" customHeight="1" x14ac:dyDescent="0.2"/>
    <row r="204" spans="1:26" ht="12.75" customHeight="1" x14ac:dyDescent="0.2"/>
    <row r="205" spans="1:26" ht="12.75" customHeight="1" x14ac:dyDescent="0.2"/>
    <row r="206" spans="1:26" ht="12.75" customHeight="1" x14ac:dyDescent="0.2"/>
    <row r="207" spans="1:26" ht="12.75" customHeight="1" x14ac:dyDescent="0.2"/>
    <row r="208" spans="1:26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</sheetData>
  <mergeCells count="22">
    <mergeCell ref="A70:G71"/>
    <mergeCell ref="A54:G54"/>
    <mergeCell ref="B55:C55"/>
    <mergeCell ref="D55:E55"/>
    <mergeCell ref="F55:G55"/>
    <mergeCell ref="A66:G66"/>
    <mergeCell ref="B67:C67"/>
    <mergeCell ref="D67:E67"/>
    <mergeCell ref="F67:G67"/>
    <mergeCell ref="B15:C15"/>
    <mergeCell ref="D15:E15"/>
    <mergeCell ref="F15:G15"/>
    <mergeCell ref="A27:G27"/>
    <mergeCell ref="B28:C28"/>
    <mergeCell ref="D28:E28"/>
    <mergeCell ref="F28:G28"/>
    <mergeCell ref="A14:G14"/>
    <mergeCell ref="A1:G1"/>
    <mergeCell ref="A2:G2"/>
    <mergeCell ref="B4:C4"/>
    <mergeCell ref="D4:E4"/>
    <mergeCell ref="F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5BC21-6EB6-4ABE-8D3B-163FECB1ED32}">
  <dimension ref="A1:H16"/>
  <sheetViews>
    <sheetView workbookViewId="0">
      <selection activeCell="G2" sqref="G2"/>
    </sheetView>
  </sheetViews>
  <sheetFormatPr defaultRowHeight="15" x14ac:dyDescent="0.25"/>
  <cols>
    <col min="4" max="4" width="35.85546875" bestFit="1" customWidth="1"/>
    <col min="5" max="5" width="5.7109375" bestFit="1" customWidth="1"/>
    <col min="8" max="8" width="9.140625" style="56"/>
  </cols>
  <sheetData>
    <row r="1" spans="1:7" ht="15.75" thickBot="1" x14ac:dyDescent="0.3">
      <c r="A1" s="35" t="s">
        <v>74</v>
      </c>
      <c r="B1" s="36">
        <v>44013</v>
      </c>
      <c r="C1" s="37"/>
      <c r="D1" s="38"/>
      <c r="E1" s="39"/>
      <c r="F1" s="39"/>
      <c r="G1" s="39">
        <f>'[1]Transaction Register 2019-2020'!$G$313</f>
        <v>27021.670000000009</v>
      </c>
    </row>
    <row r="2" spans="1:7" ht="15.75" thickBot="1" x14ac:dyDescent="0.3">
      <c r="A2" s="40" t="s">
        <v>75</v>
      </c>
      <c r="B2" s="41">
        <v>44015</v>
      </c>
      <c r="C2" s="42" t="s">
        <v>76</v>
      </c>
      <c r="D2" s="42" t="s">
        <v>77</v>
      </c>
      <c r="E2" s="43"/>
      <c r="F2" s="44">
        <v>98.99</v>
      </c>
      <c r="G2" s="45">
        <f>G1-F2</f>
        <v>26922.680000000008</v>
      </c>
    </row>
    <row r="3" spans="1:7" ht="15.75" thickBot="1" x14ac:dyDescent="0.3">
      <c r="A3" s="36" t="s">
        <v>75</v>
      </c>
      <c r="B3" s="46">
        <v>44042</v>
      </c>
      <c r="C3" s="42" t="s">
        <v>78</v>
      </c>
      <c r="D3" s="42" t="s">
        <v>79</v>
      </c>
      <c r="E3" s="45"/>
      <c r="F3" s="47">
        <v>934</v>
      </c>
      <c r="G3" s="45">
        <f>G2-F3</f>
        <v>25988.680000000008</v>
      </c>
    </row>
    <row r="4" spans="1:7" ht="15.75" thickBot="1" x14ac:dyDescent="0.3">
      <c r="A4" s="36" t="s">
        <v>75</v>
      </c>
      <c r="B4" s="46">
        <v>44046</v>
      </c>
      <c r="C4" s="42" t="s">
        <v>76</v>
      </c>
      <c r="D4" s="42" t="s">
        <v>77</v>
      </c>
      <c r="E4" s="45"/>
      <c r="F4" s="48">
        <v>98.99</v>
      </c>
      <c r="G4" s="45">
        <f>G3-F4</f>
        <v>25889.690000000006</v>
      </c>
    </row>
    <row r="5" spans="1:7" ht="15.75" thickBot="1" x14ac:dyDescent="0.3">
      <c r="A5" s="36" t="s">
        <v>75</v>
      </c>
      <c r="B5" s="36">
        <v>44056</v>
      </c>
      <c r="C5" s="42" t="s">
        <v>80</v>
      </c>
      <c r="D5" s="42" t="s">
        <v>81</v>
      </c>
      <c r="E5" s="45"/>
      <c r="F5" s="48">
        <v>52.11</v>
      </c>
      <c r="G5" s="45">
        <f>G4-F5</f>
        <v>25837.580000000005</v>
      </c>
    </row>
    <row r="6" spans="1:7" ht="15.75" thickBot="1" x14ac:dyDescent="0.3">
      <c r="A6" s="40" t="s">
        <v>82</v>
      </c>
      <c r="B6" s="36">
        <v>44061</v>
      </c>
      <c r="C6" s="42" t="s">
        <v>83</v>
      </c>
      <c r="D6" s="42" t="s">
        <v>84</v>
      </c>
      <c r="E6" s="48">
        <v>14</v>
      </c>
      <c r="F6" s="45"/>
      <c r="G6" s="45">
        <f>G5+E6</f>
        <v>25851.580000000005</v>
      </c>
    </row>
    <row r="7" spans="1:7" ht="15.75" thickBot="1" x14ac:dyDescent="0.3">
      <c r="A7" s="40" t="s">
        <v>85</v>
      </c>
      <c r="B7" s="36">
        <v>44061</v>
      </c>
      <c r="C7" s="42" t="s">
        <v>83</v>
      </c>
      <c r="D7" s="42" t="s">
        <v>86</v>
      </c>
      <c r="E7" s="45"/>
      <c r="F7" s="48">
        <v>14</v>
      </c>
      <c r="G7" s="45">
        <f>G6-F7</f>
        <v>25837.580000000005</v>
      </c>
    </row>
    <row r="8" spans="1:7" ht="15.75" thickBot="1" x14ac:dyDescent="0.3">
      <c r="A8" s="36" t="s">
        <v>75</v>
      </c>
      <c r="B8" s="36">
        <v>44067</v>
      </c>
      <c r="C8" s="42" t="s">
        <v>87</v>
      </c>
      <c r="D8" s="42" t="s">
        <v>88</v>
      </c>
      <c r="E8" s="45"/>
      <c r="F8" s="50">
        <v>239.53</v>
      </c>
      <c r="G8" s="45">
        <f t="shared" ref="G8:G16" si="0">G7-F8</f>
        <v>25598.050000000007</v>
      </c>
    </row>
    <row r="9" spans="1:7" ht="15.75" thickBot="1" x14ac:dyDescent="0.3">
      <c r="A9" s="36" t="s">
        <v>75</v>
      </c>
      <c r="B9" s="36">
        <v>44070</v>
      </c>
      <c r="C9" s="42" t="s">
        <v>89</v>
      </c>
      <c r="D9" s="42" t="s">
        <v>90</v>
      </c>
      <c r="E9" s="45"/>
      <c r="F9" s="50">
        <v>391.7</v>
      </c>
      <c r="G9" s="45">
        <f t="shared" si="0"/>
        <v>25206.350000000006</v>
      </c>
    </row>
    <row r="10" spans="1:7" ht="15.75" thickBot="1" x14ac:dyDescent="0.3">
      <c r="A10" s="36" t="s">
        <v>75</v>
      </c>
      <c r="B10" s="36">
        <v>44077</v>
      </c>
      <c r="C10" s="42" t="s">
        <v>76</v>
      </c>
      <c r="D10" s="42" t="s">
        <v>77</v>
      </c>
      <c r="E10" s="45"/>
      <c r="F10" s="52">
        <v>98.99</v>
      </c>
      <c r="G10" s="45">
        <f t="shared" si="0"/>
        <v>25107.360000000004</v>
      </c>
    </row>
    <row r="11" spans="1:7" ht="15.75" thickBot="1" x14ac:dyDescent="0.3">
      <c r="A11" s="36" t="s">
        <v>75</v>
      </c>
      <c r="B11" s="36">
        <v>44078</v>
      </c>
      <c r="C11" s="57" t="s">
        <v>101</v>
      </c>
      <c r="D11" s="57" t="s">
        <v>102</v>
      </c>
      <c r="E11" s="49"/>
      <c r="F11" s="58">
        <v>1286.23</v>
      </c>
      <c r="G11" s="45">
        <f t="shared" si="0"/>
        <v>23821.130000000005</v>
      </c>
    </row>
    <row r="12" spans="1:7" ht="15.75" thickBot="1" x14ac:dyDescent="0.3">
      <c r="A12" s="36" t="s">
        <v>75</v>
      </c>
      <c r="B12" s="36">
        <v>44082</v>
      </c>
      <c r="C12" s="42" t="s">
        <v>87</v>
      </c>
      <c r="D12" s="42" t="s">
        <v>88</v>
      </c>
      <c r="E12" s="45"/>
      <c r="F12" s="58">
        <v>79.7</v>
      </c>
      <c r="G12" s="45">
        <f t="shared" si="0"/>
        <v>23741.430000000004</v>
      </c>
    </row>
    <row r="13" spans="1:7" ht="15.75" thickBot="1" x14ac:dyDescent="0.3">
      <c r="A13" s="51" t="s">
        <v>91</v>
      </c>
      <c r="B13" s="36">
        <v>44082</v>
      </c>
      <c r="C13" s="42" t="s">
        <v>92</v>
      </c>
      <c r="D13" s="42" t="s">
        <v>93</v>
      </c>
      <c r="E13" s="45"/>
      <c r="F13" s="52">
        <v>708.4</v>
      </c>
      <c r="G13" s="45">
        <f t="shared" si="0"/>
        <v>23033.030000000002</v>
      </c>
    </row>
    <row r="14" spans="1:7" ht="15.75" thickBot="1" x14ac:dyDescent="0.3">
      <c r="A14" s="51" t="s">
        <v>94</v>
      </c>
      <c r="B14" s="36">
        <v>44091</v>
      </c>
      <c r="C14" s="53" t="s">
        <v>95</v>
      </c>
      <c r="D14" s="42" t="s">
        <v>96</v>
      </c>
      <c r="E14" s="45"/>
      <c r="F14" s="52">
        <v>400</v>
      </c>
      <c r="G14" s="45">
        <f t="shared" si="0"/>
        <v>22633.030000000002</v>
      </c>
    </row>
    <row r="15" spans="1:7" ht="15.75" thickBot="1" x14ac:dyDescent="0.3">
      <c r="A15" s="51" t="s">
        <v>97</v>
      </c>
      <c r="B15" s="36">
        <v>44091</v>
      </c>
      <c r="C15" s="42" t="s">
        <v>98</v>
      </c>
      <c r="D15" s="42" t="s">
        <v>99</v>
      </c>
      <c r="E15" s="45"/>
      <c r="F15" s="52">
        <v>9.51</v>
      </c>
      <c r="G15" s="45">
        <f t="shared" si="0"/>
        <v>22623.520000000004</v>
      </c>
    </row>
    <row r="16" spans="1:7" ht="15.75" thickBot="1" x14ac:dyDescent="0.3">
      <c r="A16" s="36" t="s">
        <v>75</v>
      </c>
      <c r="B16" s="36">
        <v>44092</v>
      </c>
      <c r="C16" s="57" t="s">
        <v>101</v>
      </c>
      <c r="D16" s="57" t="s">
        <v>102</v>
      </c>
      <c r="E16" s="45"/>
      <c r="F16" s="52">
        <v>280.19</v>
      </c>
      <c r="G16" s="45">
        <f t="shared" si="0"/>
        <v>22343.330000000005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0C90-3C9F-46E4-8E61-6E01155FAF1A}">
  <dimension ref="A1:H11"/>
  <sheetViews>
    <sheetView workbookViewId="0">
      <selection activeCell="H8" sqref="H8"/>
    </sheetView>
  </sheetViews>
  <sheetFormatPr defaultRowHeight="15" x14ac:dyDescent="0.25"/>
  <cols>
    <col min="4" max="4" width="23.85546875" bestFit="1" customWidth="1"/>
    <col min="8" max="8" width="9.140625" style="56"/>
  </cols>
  <sheetData>
    <row r="1" spans="1:8" ht="15.75" thickBot="1" x14ac:dyDescent="0.3">
      <c r="A1" s="36" t="s">
        <v>75</v>
      </c>
      <c r="B1" s="36">
        <v>44098</v>
      </c>
      <c r="C1" s="57" t="s">
        <v>105</v>
      </c>
      <c r="D1" s="57" t="s">
        <v>106</v>
      </c>
      <c r="E1" s="45"/>
      <c r="F1" s="52">
        <v>15.95</v>
      </c>
      <c r="G1" s="45">
        <v>22327.380000000005</v>
      </c>
    </row>
    <row r="2" spans="1:8" ht="15.75" thickBot="1" x14ac:dyDescent="0.3">
      <c r="A2" s="36" t="s">
        <v>75</v>
      </c>
      <c r="B2" s="36">
        <v>44109</v>
      </c>
      <c r="C2" s="42" t="s">
        <v>76</v>
      </c>
      <c r="D2" s="42" t="s">
        <v>77</v>
      </c>
      <c r="E2" s="45"/>
      <c r="F2" s="60">
        <v>98.99</v>
      </c>
      <c r="G2" s="45">
        <v>22228.390000000003</v>
      </c>
    </row>
    <row r="3" spans="1:8" ht="15.75" thickBot="1" x14ac:dyDescent="0.3">
      <c r="A3" s="36" t="s">
        <v>75</v>
      </c>
      <c r="B3" s="36">
        <v>44127</v>
      </c>
      <c r="C3" s="42" t="s">
        <v>107</v>
      </c>
      <c r="D3" s="42" t="s">
        <v>108</v>
      </c>
      <c r="E3" s="45"/>
      <c r="F3" s="60">
        <v>72.87</v>
      </c>
      <c r="G3" s="45">
        <v>22155.520000000004</v>
      </c>
      <c r="H3" s="56" t="s">
        <v>129</v>
      </c>
    </row>
    <row r="4" spans="1:8" ht="15.75" thickBot="1" x14ac:dyDescent="0.3">
      <c r="A4" s="36" t="s">
        <v>75</v>
      </c>
      <c r="B4" s="36">
        <v>44127</v>
      </c>
      <c r="C4" s="57" t="s">
        <v>105</v>
      </c>
      <c r="D4" s="57" t="s">
        <v>106</v>
      </c>
      <c r="E4" s="45"/>
      <c r="F4" s="60">
        <v>15.95</v>
      </c>
      <c r="G4" s="45">
        <v>22139.570000000003</v>
      </c>
    </row>
    <row r="5" spans="1:8" ht="15.75" thickBot="1" x14ac:dyDescent="0.3">
      <c r="A5" s="51" t="s">
        <v>109</v>
      </c>
      <c r="B5" s="36">
        <v>44128</v>
      </c>
      <c r="C5" s="42" t="s">
        <v>110</v>
      </c>
      <c r="D5" s="42" t="s">
        <v>111</v>
      </c>
      <c r="E5" s="60">
        <v>910</v>
      </c>
      <c r="F5" s="45"/>
      <c r="G5" s="45">
        <v>23049.570000000003</v>
      </c>
    </row>
    <row r="6" spans="1:8" ht="15.75" thickBot="1" x14ac:dyDescent="0.3">
      <c r="A6" s="51" t="s">
        <v>109</v>
      </c>
      <c r="B6" s="36">
        <v>44128</v>
      </c>
      <c r="C6" s="42" t="s">
        <v>112</v>
      </c>
      <c r="D6" s="42" t="s">
        <v>113</v>
      </c>
      <c r="E6" s="60">
        <v>1153.19</v>
      </c>
      <c r="F6" s="45"/>
      <c r="G6" s="45">
        <v>24202.760000000002</v>
      </c>
    </row>
    <row r="7" spans="1:8" ht="15.75" thickBot="1" x14ac:dyDescent="0.3">
      <c r="A7" s="36" t="s">
        <v>75</v>
      </c>
      <c r="B7" s="36">
        <v>44130</v>
      </c>
      <c r="C7" s="42" t="s">
        <v>107</v>
      </c>
      <c r="D7" s="42" t="s">
        <v>108</v>
      </c>
      <c r="E7" s="45"/>
      <c r="F7" s="61">
        <v>106.18</v>
      </c>
      <c r="G7" s="45">
        <v>24096.58</v>
      </c>
      <c r="H7" s="56" t="s">
        <v>129</v>
      </c>
    </row>
    <row r="11" spans="1:8" x14ac:dyDescent="0.25">
      <c r="F11" s="6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1B258-D560-4362-8CE7-B4889C735BB7}">
  <dimension ref="A1:H10"/>
  <sheetViews>
    <sheetView workbookViewId="0">
      <selection activeCell="G5" sqref="G5"/>
    </sheetView>
  </sheetViews>
  <sheetFormatPr defaultRowHeight="15" x14ac:dyDescent="0.25"/>
  <cols>
    <col min="4" max="4" width="23.85546875" bestFit="1" customWidth="1"/>
  </cols>
  <sheetData>
    <row r="1" spans="1:8" ht="15.75" thickBot="1" x14ac:dyDescent="0.3">
      <c r="A1" s="36" t="s">
        <v>75</v>
      </c>
      <c r="B1" s="36">
        <v>44138</v>
      </c>
      <c r="C1" s="42" t="s">
        <v>76</v>
      </c>
      <c r="D1" s="42" t="s">
        <v>77</v>
      </c>
      <c r="E1" s="45"/>
      <c r="F1" s="65">
        <v>98.99</v>
      </c>
      <c r="G1" s="45">
        <v>23997.59</v>
      </c>
      <c r="H1" s="56"/>
    </row>
    <row r="2" spans="1:8" ht="15.75" thickBot="1" x14ac:dyDescent="0.3">
      <c r="A2" s="51" t="s">
        <v>109</v>
      </c>
      <c r="B2" s="36">
        <v>44142</v>
      </c>
      <c r="C2" s="42" t="s">
        <v>110</v>
      </c>
      <c r="D2" s="42" t="s">
        <v>111</v>
      </c>
      <c r="E2" s="65">
        <v>150</v>
      </c>
      <c r="F2" s="45"/>
      <c r="G2" s="45">
        <v>24147.59</v>
      </c>
      <c r="H2" s="56"/>
    </row>
    <row r="3" spans="1:8" ht="15.75" thickBot="1" x14ac:dyDescent="0.3">
      <c r="A3" s="51" t="s">
        <v>109</v>
      </c>
      <c r="B3" s="36">
        <v>44142</v>
      </c>
      <c r="C3" s="42" t="s">
        <v>115</v>
      </c>
      <c r="D3" s="42" t="s">
        <v>108</v>
      </c>
      <c r="E3" s="65">
        <v>70</v>
      </c>
      <c r="F3" s="45"/>
      <c r="G3" s="45">
        <v>24217.59</v>
      </c>
      <c r="H3" s="56"/>
    </row>
    <row r="4" spans="1:8" ht="15.75" thickBot="1" x14ac:dyDescent="0.3">
      <c r="A4" s="66" t="s">
        <v>116</v>
      </c>
      <c r="B4" s="36">
        <v>44155</v>
      </c>
      <c r="C4" s="42" t="s">
        <v>117</v>
      </c>
      <c r="D4" s="42" t="s">
        <v>118</v>
      </c>
      <c r="E4" s="45"/>
      <c r="F4" s="65">
        <v>365.71</v>
      </c>
      <c r="G4" s="45">
        <v>23851.88</v>
      </c>
      <c r="H4" s="56"/>
    </row>
    <row r="5" spans="1:8" ht="15.75" thickBot="1" x14ac:dyDescent="0.3">
      <c r="A5" s="66" t="s">
        <v>119</v>
      </c>
      <c r="B5" s="36">
        <v>44154</v>
      </c>
      <c r="C5" s="42" t="s">
        <v>120</v>
      </c>
      <c r="D5" s="42" t="s">
        <v>121</v>
      </c>
      <c r="E5" s="45"/>
      <c r="F5" s="65">
        <v>525</v>
      </c>
      <c r="G5" s="45">
        <v>23326.880000000001</v>
      </c>
      <c r="H5" s="56"/>
    </row>
    <row r="6" spans="1:8" ht="15.75" thickBot="1" x14ac:dyDescent="0.3">
      <c r="A6" s="66" t="s">
        <v>122</v>
      </c>
      <c r="B6" s="36">
        <v>44154</v>
      </c>
      <c r="C6" s="42" t="s">
        <v>120</v>
      </c>
      <c r="D6" s="42" t="s">
        <v>121</v>
      </c>
      <c r="E6" s="45"/>
      <c r="F6" s="65">
        <v>525</v>
      </c>
      <c r="G6" s="45">
        <v>22801.88</v>
      </c>
      <c r="H6" s="56"/>
    </row>
    <row r="7" spans="1:8" ht="15.75" thickBot="1" x14ac:dyDescent="0.3">
      <c r="A7" s="36" t="s">
        <v>123</v>
      </c>
      <c r="B7" s="36">
        <v>44154</v>
      </c>
      <c r="C7" s="42" t="s">
        <v>120</v>
      </c>
      <c r="D7" s="42" t="s">
        <v>121</v>
      </c>
      <c r="E7" s="45"/>
      <c r="F7" s="65">
        <v>357.5</v>
      </c>
      <c r="G7" s="45">
        <v>22444.38</v>
      </c>
      <c r="H7" s="56"/>
    </row>
    <row r="8" spans="1:8" ht="15.75" thickBot="1" x14ac:dyDescent="0.3">
      <c r="A8" s="51" t="s">
        <v>109</v>
      </c>
      <c r="B8" s="36">
        <v>44158</v>
      </c>
      <c r="C8" s="42" t="s">
        <v>110</v>
      </c>
      <c r="D8" s="42" t="s">
        <v>108</v>
      </c>
      <c r="E8" s="65">
        <v>2074.35</v>
      </c>
      <c r="F8" s="45"/>
      <c r="G8" s="45">
        <v>24518.73</v>
      </c>
      <c r="H8" s="56"/>
    </row>
    <row r="9" spans="1:8" ht="15.75" thickBot="1" x14ac:dyDescent="0.3">
      <c r="A9" s="51" t="s">
        <v>109</v>
      </c>
      <c r="B9" s="36">
        <v>44158</v>
      </c>
      <c r="C9" s="42" t="s">
        <v>110</v>
      </c>
      <c r="D9" s="42" t="s">
        <v>111</v>
      </c>
      <c r="E9" s="65">
        <v>260</v>
      </c>
      <c r="F9" s="45"/>
      <c r="G9" s="45">
        <v>24778.73</v>
      </c>
      <c r="H9" s="56"/>
    </row>
    <row r="10" spans="1:8" ht="15.75" thickBot="1" x14ac:dyDescent="0.3">
      <c r="A10" s="36" t="s">
        <v>75</v>
      </c>
      <c r="B10" s="36">
        <v>44159</v>
      </c>
      <c r="C10" s="42" t="s">
        <v>105</v>
      </c>
      <c r="D10" s="42" t="s">
        <v>106</v>
      </c>
      <c r="E10" s="45"/>
      <c r="F10" s="65">
        <v>15.95</v>
      </c>
      <c r="G10" s="45">
        <v>24762.78</v>
      </c>
      <c r="H10" s="5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2B688-435F-4840-A9DB-AD4F7FF6124B}">
  <dimension ref="A1:H4"/>
  <sheetViews>
    <sheetView workbookViewId="0">
      <selection activeCell="H1" sqref="H1:H1048576"/>
    </sheetView>
  </sheetViews>
  <sheetFormatPr defaultRowHeight="15" x14ac:dyDescent="0.25"/>
  <cols>
    <col min="4" max="4" width="23.85546875" bestFit="1" customWidth="1"/>
    <col min="8" max="8" width="9.140625" style="56"/>
  </cols>
  <sheetData>
    <row r="1" spans="1:7" ht="15.75" thickBot="1" x14ac:dyDescent="0.3">
      <c r="A1" s="36" t="s">
        <v>124</v>
      </c>
      <c r="B1" s="36">
        <v>44167</v>
      </c>
      <c r="C1" s="42" t="s">
        <v>125</v>
      </c>
      <c r="D1" s="42" t="s">
        <v>126</v>
      </c>
      <c r="E1" s="45"/>
      <c r="F1" s="67">
        <v>150</v>
      </c>
      <c r="G1" s="45">
        <v>24612.78</v>
      </c>
    </row>
    <row r="2" spans="1:7" ht="15.75" thickBot="1" x14ac:dyDescent="0.3">
      <c r="A2" s="36" t="s">
        <v>75</v>
      </c>
      <c r="B2" s="36">
        <v>44167</v>
      </c>
      <c r="C2" s="42" t="s">
        <v>76</v>
      </c>
      <c r="D2" s="42" t="s">
        <v>77</v>
      </c>
      <c r="E2" s="45"/>
      <c r="F2" s="67">
        <v>98.99</v>
      </c>
      <c r="G2" s="45">
        <v>24513.789999999997</v>
      </c>
    </row>
    <row r="3" spans="1:7" ht="15.75" thickBot="1" x14ac:dyDescent="0.3">
      <c r="A3" s="51" t="s">
        <v>109</v>
      </c>
      <c r="B3" s="36">
        <v>44184</v>
      </c>
      <c r="C3" s="42" t="s">
        <v>110</v>
      </c>
      <c r="D3" s="42" t="s">
        <v>111</v>
      </c>
      <c r="E3" s="67">
        <v>200</v>
      </c>
      <c r="F3" s="45"/>
      <c r="G3" s="45">
        <v>24713.789999999997</v>
      </c>
    </row>
    <row r="4" spans="1:7" ht="15.75" thickBot="1" x14ac:dyDescent="0.3">
      <c r="A4" s="36" t="s">
        <v>75</v>
      </c>
      <c r="B4" s="36">
        <v>44189</v>
      </c>
      <c r="C4" s="42" t="s">
        <v>105</v>
      </c>
      <c r="D4" s="42" t="s">
        <v>106</v>
      </c>
      <c r="E4" s="45"/>
      <c r="F4" s="67">
        <v>15.95</v>
      </c>
      <c r="G4" s="45">
        <v>24697.839999999997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418D0-6F51-4C23-87FD-62E0CDC50470}">
  <dimension ref="A1:H3"/>
  <sheetViews>
    <sheetView workbookViewId="0">
      <selection activeCell="H1" sqref="H1:H1048576"/>
    </sheetView>
  </sheetViews>
  <sheetFormatPr defaultRowHeight="15" x14ac:dyDescent="0.25"/>
  <cols>
    <col min="4" max="4" width="23.85546875" bestFit="1" customWidth="1"/>
    <col min="8" max="8" width="9.140625" style="56"/>
  </cols>
  <sheetData>
    <row r="1" spans="1:7" ht="15.75" thickBot="1" x14ac:dyDescent="0.3">
      <c r="A1" s="36" t="s">
        <v>75</v>
      </c>
      <c r="B1" s="36">
        <v>44200</v>
      </c>
      <c r="C1" s="42" t="s">
        <v>76</v>
      </c>
      <c r="D1" s="42" t="s">
        <v>77</v>
      </c>
      <c r="E1" s="45"/>
      <c r="F1" s="68">
        <v>98.99</v>
      </c>
      <c r="G1" s="45">
        <v>24598.849999999995</v>
      </c>
    </row>
    <row r="2" spans="1:7" ht="15.75" thickBot="1" x14ac:dyDescent="0.3">
      <c r="A2" s="51" t="s">
        <v>127</v>
      </c>
      <c r="B2" s="36">
        <v>44200</v>
      </c>
      <c r="C2" s="42" t="s">
        <v>128</v>
      </c>
      <c r="D2" s="42" t="s">
        <v>67</v>
      </c>
      <c r="E2" s="45"/>
      <c r="F2" s="68">
        <v>440</v>
      </c>
      <c r="G2" s="45">
        <v>24158.849999999995</v>
      </c>
    </row>
    <row r="3" spans="1:7" ht="15.75" thickBot="1" x14ac:dyDescent="0.3">
      <c r="A3" s="36" t="s">
        <v>75</v>
      </c>
      <c r="B3" s="36">
        <v>44221</v>
      </c>
      <c r="C3" s="42" t="s">
        <v>105</v>
      </c>
      <c r="D3" s="42" t="s">
        <v>106</v>
      </c>
      <c r="E3" s="45"/>
      <c r="F3" s="68">
        <v>15.95</v>
      </c>
      <c r="G3" s="45">
        <v>24142.899999999994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EAE66-45B6-4F9D-B29A-99CDBEB3F8F8}">
  <dimension ref="A1:G6"/>
  <sheetViews>
    <sheetView workbookViewId="0">
      <selection activeCell="E13" sqref="E13"/>
    </sheetView>
  </sheetViews>
  <sheetFormatPr defaultRowHeight="15" x14ac:dyDescent="0.25"/>
  <cols>
    <col min="4" max="4" width="17.85546875" bestFit="1" customWidth="1"/>
  </cols>
  <sheetData>
    <row r="1" spans="1:7" ht="15.75" thickBot="1" x14ac:dyDescent="0.3">
      <c r="A1" s="36" t="s">
        <v>75</v>
      </c>
      <c r="B1" s="36">
        <v>44230</v>
      </c>
      <c r="C1" s="42" t="s">
        <v>76</v>
      </c>
      <c r="D1" s="42" t="s">
        <v>77</v>
      </c>
      <c r="E1" s="45"/>
      <c r="F1" s="79">
        <v>98.99</v>
      </c>
      <c r="G1" s="45">
        <v>24043.909999999993</v>
      </c>
    </row>
    <row r="2" spans="1:7" ht="15.75" thickBot="1" x14ac:dyDescent="0.3">
      <c r="A2" s="51" t="s">
        <v>109</v>
      </c>
      <c r="B2" s="36">
        <v>44231</v>
      </c>
      <c r="C2" s="42" t="s">
        <v>130</v>
      </c>
      <c r="D2" s="42" t="s">
        <v>130</v>
      </c>
      <c r="E2" s="79">
        <v>47.8</v>
      </c>
      <c r="F2" s="45"/>
      <c r="G2" s="45">
        <v>24091.709999999992</v>
      </c>
    </row>
    <row r="3" spans="1:7" ht="15.75" thickBot="1" x14ac:dyDescent="0.3">
      <c r="A3" s="51" t="s">
        <v>131</v>
      </c>
      <c r="B3" s="36">
        <v>44223</v>
      </c>
      <c r="C3" s="42" t="s">
        <v>132</v>
      </c>
      <c r="D3" s="42" t="s">
        <v>133</v>
      </c>
      <c r="E3" s="45"/>
      <c r="F3" s="79">
        <v>200</v>
      </c>
      <c r="G3" s="45">
        <v>23891.709999999992</v>
      </c>
    </row>
    <row r="4" spans="1:7" ht="15.75" thickBot="1" x14ac:dyDescent="0.3">
      <c r="A4" s="51" t="s">
        <v>134</v>
      </c>
      <c r="B4" s="36">
        <v>44223</v>
      </c>
      <c r="C4" s="42" t="s">
        <v>120</v>
      </c>
      <c r="D4" s="42" t="s">
        <v>121</v>
      </c>
      <c r="E4" s="45"/>
      <c r="F4" s="79">
        <v>357.5</v>
      </c>
      <c r="G4" s="45">
        <v>23534.209999999992</v>
      </c>
    </row>
    <row r="5" spans="1:7" ht="15.75" thickBot="1" x14ac:dyDescent="0.3">
      <c r="A5" s="51" t="s">
        <v>135</v>
      </c>
      <c r="B5" s="36">
        <v>44249</v>
      </c>
      <c r="C5" s="42" t="s">
        <v>136</v>
      </c>
      <c r="D5" s="42" t="s">
        <v>137</v>
      </c>
      <c r="E5" s="45"/>
      <c r="F5" s="79">
        <v>120</v>
      </c>
      <c r="G5" s="45">
        <v>23414.209999999992</v>
      </c>
    </row>
    <row r="6" spans="1:7" ht="15.75" thickBot="1" x14ac:dyDescent="0.3">
      <c r="A6" s="51" t="s">
        <v>138</v>
      </c>
      <c r="B6" s="36">
        <v>44249</v>
      </c>
      <c r="C6" s="42" t="s">
        <v>139</v>
      </c>
      <c r="D6" s="42" t="s">
        <v>137</v>
      </c>
      <c r="E6" s="45"/>
      <c r="F6" s="79">
        <v>125</v>
      </c>
      <c r="G6" s="45">
        <v>23289.209999999992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Proposed Budget 2020-2021</vt:lpstr>
      <vt:lpstr>Sept</vt:lpstr>
      <vt:lpstr>Oct</vt:lpstr>
      <vt:lpstr>Nov</vt:lpstr>
      <vt:lpstr>Dec</vt:lpstr>
      <vt:lpstr>Jan</vt:lpstr>
      <vt:lpstr>Feb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2021-02-22T21:13:00Z</dcterms:modified>
</cp:coreProperties>
</file>